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6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theme/themeOverride2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0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1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2.xml" ContentType="application/vnd.openxmlformats-officedocument.drawingml.chart+xml"/>
  <Override PartName="/xl/theme/themeOverride3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3.xml" ContentType="application/vnd.openxmlformats-officedocument.drawingml.chart+xml"/>
  <Override PartName="/xl/theme/themeOverride4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4.xml" ContentType="application/vnd.openxmlformats-officedocument.drawingml.chart+xml"/>
  <Override PartName="/xl/theme/themeOverride5.xml" ContentType="application/vnd.openxmlformats-officedocument.themeOverride+xml"/>
  <Override PartName="/xl/drawings/drawing42.xml" ContentType="application/vnd.openxmlformats-officedocument.drawingml.chartshapes+xml"/>
  <Override PartName="/xl/charts/chart25.xml" ContentType="application/vnd.openxmlformats-officedocument.drawingml.chart+xml"/>
  <Override PartName="/xl/theme/themeOverride6.xml" ContentType="application/vnd.openxmlformats-officedocument.themeOverrid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6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7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8.xml" ContentType="application/vnd.openxmlformats-officedocument.drawingml.chart+xml"/>
  <Override PartName="/xl/theme/themeOverride7.xml" ContentType="application/vnd.openxmlformats-officedocument.themeOverrid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9.xml" ContentType="application/vnd.openxmlformats-officedocument.drawingml.chart+xml"/>
  <Override PartName="/xl/drawings/drawing5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950" windowHeight="8190" tabRatio="851"/>
  </bookViews>
  <sheets>
    <sheet name="Sommaire" sheetId="81" r:id="rId1"/>
    <sheet name="Graph 1 Note pdf" sheetId="71" r:id="rId2"/>
    <sheet name="Graph 2 Zone euro Note pdf" sheetId="75" r:id="rId3"/>
    <sheet name="Graph 2 France Note pdf" sheetId="61" r:id="rId4"/>
    <sheet name="Graph 3 Note pdf" sheetId="76" r:id="rId5"/>
    <sheet name="Graph 4 note pdf" sheetId="27" r:id="rId6"/>
    <sheet name="Graph 5 Note pdf" sheetId="46" r:id="rId7"/>
    <sheet name="Graph 6 note pdf" sheetId="91" r:id="rId8"/>
    <sheet name="Graph 7 Note pdf" sheetId="77" r:id="rId9"/>
    <sheet name="Graph 8 Note pdf" sheetId="50" r:id="rId10"/>
    <sheet name="Graphique A Encadré HTML" sheetId="68" r:id="rId11"/>
    <sheet name="Graphique B Encadré HTML" sheetId="78" r:id="rId12"/>
    <sheet name="Graphique C Encadré HTML" sheetId="90" r:id="rId13"/>
    <sheet name="Graphique  D Encadré  HTML" sheetId="70" r:id="rId14"/>
    <sheet name="Graphique  E Encadré HTML  " sheetId="69" r:id="rId15"/>
    <sheet name="Graph Hyper 1,1" sheetId="88" r:id="rId16"/>
    <sheet name="Graph Hyper1,2" sheetId="89" r:id="rId17"/>
    <sheet name="Graph hyper 2" sheetId="62" r:id="rId18"/>
    <sheet name="Graph hyper 3" sheetId="35" r:id="rId19"/>
    <sheet name="Graph hyper 4" sheetId="44" r:id="rId20"/>
    <sheet name="Graph hyper 5 " sheetId="79" r:id="rId21"/>
    <sheet name="Graph Hyper 6" sheetId="54" r:id="rId22"/>
    <sheet name="Graph Hyper 7" sheetId="63" r:id="rId23"/>
    <sheet name="Graph Hyper 8" sheetId="64" r:id="rId24"/>
    <sheet name="Graph Hyper 9" sheetId="65" r:id="rId25"/>
    <sheet name="Graph Hyper 10" sheetId="56" r:id="rId26"/>
    <sheet name="Graph hyper 11 " sheetId="85" r:id="rId27"/>
  </sheets>
  <externalReferences>
    <externalReference r:id="rId28"/>
    <externalReference r:id="rId29"/>
    <externalReference r:id="rId30"/>
    <externalReference r:id="rId31"/>
  </externalReferences>
  <definedNames>
    <definedName name="intensive">'[1]Valeur ajoutée'!$J$10:$J$13,'[1]Valeur ajoutée'!$J$15:$J$35,'[1]Valeur ajoutée'!$J$37:$J$39,'[1]Valeur ajoutée'!$J$41:$J$43,'[1]Valeur ajoutée'!$J$45:$J$47,'[1]Valeur ajoutée'!$J$49:$J$54,'[1]Valeur ajoutée'!$J$57:$J$60,'[1]Valeur ajoutée'!$J$62:$J$64,'[1]Valeur ajoutée'!$J$66:$J$67,'[1]Valeur ajoutée'!$J$69:$J$71,'[1]Valeur ajoutée'!$J$73:$J$74,'[1]Valeur ajoutée'!$J$76:$J$80,'[1]Valeur ajoutée'!$J$81,'[1]Valeur ajoutée'!$J$83:$J$84,'[1]Valeur ajoutée'!$J$86:$J$88,'[1]Valeur ajoutée'!$J$90:$J$93</definedName>
  </definedNames>
  <calcPr calcId="145621" calcMode="manual"/>
</workbook>
</file>

<file path=xl/calcChain.xml><?xml version="1.0" encoding="utf-8"?>
<calcChain xmlns="http://schemas.openxmlformats.org/spreadsheetml/2006/main">
  <c r="K36" i="91" l="1"/>
  <c r="J36" i="91"/>
  <c r="I36" i="91"/>
  <c r="H36" i="91"/>
  <c r="G36" i="91"/>
  <c r="F36" i="91"/>
  <c r="E36" i="91"/>
  <c r="D36" i="91"/>
  <c r="C36" i="91"/>
  <c r="B36" i="91"/>
  <c r="K35" i="91"/>
  <c r="J35" i="91"/>
  <c r="I35" i="91"/>
  <c r="H35" i="91"/>
  <c r="G35" i="91"/>
  <c r="F35" i="91"/>
  <c r="E35" i="91"/>
  <c r="D35" i="91"/>
  <c r="C35" i="91"/>
  <c r="B35" i="91"/>
  <c r="K34" i="91"/>
  <c r="J34" i="91"/>
  <c r="I34" i="91"/>
  <c r="H34" i="91"/>
  <c r="G34" i="91"/>
  <c r="F34" i="91"/>
  <c r="E34" i="91"/>
  <c r="D34" i="91"/>
  <c r="C34" i="91"/>
  <c r="B34" i="91"/>
  <c r="B16" i="62" l="1"/>
  <c r="C16" i="62"/>
  <c r="D16" i="62"/>
  <c r="B17" i="62"/>
  <c r="C17" i="62"/>
  <c r="D17" i="62"/>
  <c r="B18" i="62"/>
  <c r="C18" i="62"/>
  <c r="D18" i="62"/>
  <c r="B19" i="62"/>
  <c r="C19" i="62"/>
  <c r="D19" i="62"/>
  <c r="G24" i="89" l="1"/>
  <c r="F24" i="89"/>
  <c r="E24" i="89"/>
  <c r="D24" i="89"/>
  <c r="C24" i="89"/>
  <c r="B24" i="89"/>
  <c r="G23" i="89"/>
  <c r="F23" i="89"/>
  <c r="E23" i="89"/>
  <c r="D23" i="89"/>
  <c r="C23" i="89"/>
  <c r="B23" i="89"/>
  <c r="G22" i="89"/>
  <c r="F22" i="89"/>
  <c r="E22" i="89"/>
  <c r="D22" i="89"/>
  <c r="C22" i="89"/>
  <c r="B22" i="89"/>
  <c r="G21" i="89"/>
  <c r="F21" i="89"/>
  <c r="E21" i="89"/>
  <c r="D21" i="89"/>
  <c r="C21" i="89"/>
  <c r="B21" i="89"/>
  <c r="G20" i="89"/>
  <c r="F20" i="89"/>
  <c r="E20" i="89"/>
  <c r="D20" i="89"/>
  <c r="C20" i="89"/>
  <c r="B20" i="89"/>
  <c r="G19" i="89"/>
  <c r="F19" i="89"/>
  <c r="E19" i="89"/>
  <c r="D19" i="89"/>
  <c r="C19" i="89"/>
  <c r="B19" i="89"/>
  <c r="G18" i="89"/>
  <c r="F18" i="89"/>
  <c r="E18" i="89"/>
  <c r="D18" i="89"/>
  <c r="C18" i="89"/>
  <c r="B18" i="89"/>
  <c r="Q6" i="88"/>
  <c r="P6" i="88"/>
  <c r="O6" i="88"/>
  <c r="N6" i="88"/>
  <c r="M6" i="88"/>
  <c r="L6" i="88"/>
  <c r="K6" i="88"/>
  <c r="J6" i="88"/>
  <c r="I6" i="88"/>
  <c r="H6" i="88"/>
  <c r="G6" i="88"/>
  <c r="F6" i="88"/>
  <c r="E6" i="88"/>
  <c r="D6" i="88"/>
  <c r="C6" i="88"/>
  <c r="B6" i="88"/>
  <c r="Q5" i="88"/>
  <c r="P5" i="88"/>
  <c r="O5" i="88"/>
  <c r="N5" i="88"/>
  <c r="M5" i="88"/>
  <c r="L5" i="88"/>
  <c r="K5" i="88"/>
  <c r="J5" i="88"/>
  <c r="I5" i="88"/>
  <c r="H5" i="88"/>
  <c r="G5" i="88"/>
  <c r="F5" i="88"/>
  <c r="E5" i="88"/>
  <c r="D5" i="88"/>
  <c r="C5" i="88"/>
  <c r="B5" i="88"/>
  <c r="Q4" i="88"/>
  <c r="P4" i="88"/>
  <c r="O4" i="88"/>
  <c r="N4" i="88"/>
  <c r="M4" i="88"/>
  <c r="L4" i="88"/>
  <c r="K4" i="88"/>
  <c r="J4" i="88"/>
  <c r="I4" i="88"/>
  <c r="H4" i="88"/>
  <c r="G4" i="88"/>
  <c r="F4" i="88"/>
  <c r="E4" i="88"/>
  <c r="D4" i="88"/>
  <c r="C4" i="88"/>
  <c r="B4" i="88"/>
  <c r="Q3" i="88"/>
  <c r="P3" i="88"/>
  <c r="O3" i="88"/>
  <c r="N3" i="88"/>
  <c r="M3" i="88"/>
  <c r="L3" i="88"/>
  <c r="K3" i="88"/>
  <c r="J3" i="88"/>
  <c r="I3" i="88"/>
  <c r="H3" i="88"/>
  <c r="G3" i="88"/>
  <c r="F3" i="88"/>
  <c r="E3" i="88"/>
  <c r="D3" i="88"/>
  <c r="C3" i="88"/>
  <c r="B3" i="88"/>
  <c r="W14" i="79" l="1"/>
  <c r="V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W13" i="79"/>
  <c r="V13" i="79"/>
  <c r="S13" i="79"/>
  <c r="R13" i="79"/>
  <c r="Q13" i="79"/>
  <c r="P13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W12" i="79"/>
  <c r="V12" i="79"/>
  <c r="S12" i="79"/>
  <c r="R12" i="79"/>
  <c r="Q12" i="79"/>
  <c r="P12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W11" i="79"/>
  <c r="V11" i="79"/>
  <c r="S11" i="79"/>
  <c r="R11" i="79"/>
  <c r="Q11" i="79"/>
  <c r="P11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W10" i="79"/>
  <c r="V10" i="79"/>
  <c r="S10" i="79"/>
  <c r="R10" i="79"/>
  <c r="Q10" i="79"/>
  <c r="P10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L21" i="76" l="1"/>
  <c r="K21" i="76"/>
  <c r="J21" i="76"/>
  <c r="I21" i="76"/>
  <c r="H21" i="76"/>
  <c r="G21" i="76"/>
  <c r="F21" i="76"/>
  <c r="E21" i="76"/>
  <c r="D21" i="76"/>
  <c r="C21" i="76"/>
  <c r="L20" i="76"/>
  <c r="K20" i="76"/>
  <c r="J20" i="76"/>
  <c r="I20" i="76"/>
  <c r="H20" i="76"/>
  <c r="G20" i="76"/>
  <c r="F20" i="76"/>
  <c r="E20" i="76"/>
  <c r="D20" i="76"/>
  <c r="C20" i="76"/>
  <c r="E16" i="76"/>
  <c r="D16" i="76"/>
  <c r="E15" i="76"/>
  <c r="D15" i="76"/>
  <c r="E14" i="76"/>
  <c r="D14" i="76"/>
  <c r="E13" i="76"/>
  <c r="D13" i="76"/>
  <c r="E12" i="76"/>
  <c r="D12" i="76"/>
  <c r="W14" i="68" l="1"/>
  <c r="V14" i="68"/>
  <c r="S14" i="68"/>
  <c r="R14" i="68"/>
  <c r="Q14" i="68"/>
  <c r="P14" i="68"/>
  <c r="O14" i="68"/>
  <c r="N14" i="68"/>
  <c r="M14" i="68"/>
  <c r="L14" i="68"/>
  <c r="K14" i="68"/>
  <c r="J14" i="68"/>
  <c r="I14" i="68"/>
  <c r="H14" i="68"/>
  <c r="G14" i="68"/>
  <c r="F14" i="68"/>
  <c r="E14" i="68"/>
  <c r="D14" i="68"/>
  <c r="C14" i="68"/>
  <c r="W13" i="68"/>
  <c r="V13" i="68"/>
  <c r="S13" i="68"/>
  <c r="R13" i="68"/>
  <c r="Q13" i="68"/>
  <c r="P13" i="68"/>
  <c r="O13" i="68"/>
  <c r="N13" i="68"/>
  <c r="M13" i="68"/>
  <c r="L13" i="68"/>
  <c r="K13" i="68"/>
  <c r="J13" i="68"/>
  <c r="I13" i="68"/>
  <c r="H13" i="68"/>
  <c r="G13" i="68"/>
  <c r="F13" i="68"/>
  <c r="E13" i="68"/>
  <c r="D13" i="68"/>
  <c r="C13" i="68"/>
  <c r="W12" i="68"/>
  <c r="V12" i="68"/>
  <c r="S12" i="68"/>
  <c r="R12" i="68"/>
  <c r="Q12" i="68"/>
  <c r="P12" i="68"/>
  <c r="O12" i="68"/>
  <c r="N12" i="68"/>
  <c r="M12" i="68"/>
  <c r="L12" i="68"/>
  <c r="K12" i="68"/>
  <c r="J12" i="68"/>
  <c r="I12" i="68"/>
  <c r="H12" i="68"/>
  <c r="G12" i="68"/>
  <c r="F12" i="68"/>
  <c r="E12" i="68"/>
  <c r="D12" i="68"/>
  <c r="C12" i="68"/>
  <c r="W11" i="68"/>
  <c r="V11" i="68"/>
  <c r="S11" i="6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W10" i="68"/>
  <c r="V10" i="68"/>
  <c r="S10" i="68"/>
  <c r="R10" i="68"/>
  <c r="Q10" i="68"/>
  <c r="P10" i="68"/>
  <c r="O10" i="68"/>
  <c r="N10" i="68"/>
  <c r="M10" i="68"/>
  <c r="L10" i="68"/>
  <c r="K10" i="68"/>
  <c r="J10" i="68"/>
  <c r="I10" i="68"/>
  <c r="H10" i="68"/>
  <c r="G10" i="68"/>
  <c r="F10" i="68"/>
  <c r="E10" i="68"/>
  <c r="D10" i="68"/>
  <c r="C10" i="68"/>
  <c r="C198" i="65" l="1"/>
  <c r="C197" i="65"/>
  <c r="C196" i="65"/>
  <c r="C195" i="65"/>
  <c r="C194" i="65"/>
  <c r="C193" i="65"/>
  <c r="C192" i="65"/>
  <c r="C191" i="65"/>
  <c r="C190" i="65"/>
  <c r="C189" i="65"/>
  <c r="C188" i="65"/>
  <c r="C187" i="65"/>
  <c r="C186" i="65"/>
  <c r="C185" i="65"/>
  <c r="C184" i="65"/>
  <c r="C183" i="65"/>
  <c r="C182" i="65"/>
  <c r="C181" i="65"/>
  <c r="C180" i="65"/>
  <c r="C179" i="65"/>
  <c r="C178" i="65"/>
  <c r="C177" i="65"/>
  <c r="C176" i="65"/>
  <c r="C175" i="65"/>
  <c r="C174" i="65"/>
  <c r="C173" i="65"/>
  <c r="C172" i="65"/>
  <c r="C171" i="65"/>
  <c r="C170" i="65"/>
  <c r="C169" i="65"/>
  <c r="C168" i="65"/>
  <c r="C167" i="65"/>
  <c r="C166" i="65"/>
  <c r="C165" i="65"/>
  <c r="C164" i="65"/>
  <c r="C163" i="65"/>
  <c r="C162" i="65"/>
  <c r="C161" i="65"/>
  <c r="C160" i="65"/>
  <c r="C159" i="65"/>
  <c r="C158" i="65"/>
  <c r="C157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C134" i="65"/>
  <c r="C133" i="65"/>
  <c r="C132" i="65"/>
  <c r="C131" i="65"/>
  <c r="C130" i="65"/>
  <c r="C129" i="65"/>
  <c r="C128" i="65"/>
  <c r="C127" i="65"/>
  <c r="C126" i="65"/>
  <c r="C125" i="65"/>
  <c r="C124" i="65"/>
  <c r="C123" i="65"/>
  <c r="C122" i="65"/>
  <c r="C121" i="65"/>
  <c r="C120" i="65"/>
  <c r="C119" i="65"/>
  <c r="C118" i="65"/>
  <c r="C117" i="65"/>
  <c r="C116" i="65"/>
  <c r="C115" i="65"/>
  <c r="C114" i="65"/>
  <c r="C113" i="65"/>
  <c r="C112" i="65"/>
  <c r="C111" i="65"/>
  <c r="C110" i="65"/>
  <c r="C109" i="65"/>
  <c r="C108" i="65"/>
  <c r="C107" i="65"/>
  <c r="C106" i="65"/>
  <c r="C105" i="65"/>
  <c r="C104" i="65"/>
  <c r="C103" i="65"/>
  <c r="C102" i="65"/>
  <c r="C101" i="65"/>
  <c r="C100" i="65"/>
  <c r="C99" i="65"/>
  <c r="C98" i="65"/>
  <c r="C97" i="65"/>
  <c r="C96" i="65"/>
  <c r="C95" i="65"/>
  <c r="C94" i="65"/>
  <c r="C93" i="65"/>
  <c r="C92" i="65"/>
  <c r="C91" i="65"/>
  <c r="C90" i="65"/>
  <c r="C89" i="65"/>
  <c r="C88" i="65"/>
  <c r="C87" i="65"/>
  <c r="C86" i="65"/>
  <c r="C85" i="65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4" i="65"/>
  <c r="C3" i="65"/>
  <c r="H198" i="64" l="1"/>
  <c r="F198" i="64"/>
  <c r="C198" i="64"/>
  <c r="B198" i="64"/>
  <c r="H197" i="64"/>
  <c r="F197" i="64"/>
  <c r="C197" i="64"/>
  <c r="B197" i="64"/>
  <c r="H196" i="64"/>
  <c r="F196" i="64"/>
  <c r="C196" i="64"/>
  <c r="B196" i="64"/>
  <c r="H195" i="64"/>
  <c r="F195" i="64"/>
  <c r="C195" i="64"/>
  <c r="B195" i="64"/>
  <c r="H194" i="64"/>
  <c r="F194" i="64"/>
  <c r="C194" i="64"/>
  <c r="B194" i="64"/>
  <c r="H193" i="64"/>
  <c r="F193" i="64"/>
  <c r="C193" i="64"/>
  <c r="B193" i="64"/>
  <c r="H192" i="64"/>
  <c r="F192" i="64"/>
  <c r="C192" i="64"/>
  <c r="B192" i="64"/>
  <c r="H191" i="64"/>
  <c r="F191" i="64"/>
  <c r="C191" i="64"/>
  <c r="B191" i="64"/>
  <c r="H190" i="64"/>
  <c r="F190" i="64"/>
  <c r="C190" i="64"/>
  <c r="B190" i="64"/>
  <c r="H189" i="64"/>
  <c r="F189" i="64"/>
  <c r="C189" i="64"/>
  <c r="B189" i="64"/>
  <c r="H188" i="64"/>
  <c r="F188" i="64"/>
  <c r="C188" i="64"/>
  <c r="B188" i="64"/>
  <c r="H187" i="64"/>
  <c r="F187" i="64"/>
  <c r="C187" i="64"/>
  <c r="B187" i="64"/>
  <c r="H186" i="64"/>
  <c r="F186" i="64"/>
  <c r="C186" i="64"/>
  <c r="B186" i="64"/>
  <c r="H185" i="64"/>
  <c r="F185" i="64"/>
  <c r="C185" i="64"/>
  <c r="B185" i="64"/>
  <c r="H184" i="64"/>
  <c r="F184" i="64"/>
  <c r="C184" i="64"/>
  <c r="B184" i="64"/>
  <c r="H183" i="64"/>
  <c r="F183" i="64"/>
  <c r="C183" i="64"/>
  <c r="B183" i="64"/>
  <c r="D183" i="64" s="1"/>
  <c r="H182" i="64"/>
  <c r="F182" i="64"/>
  <c r="C182" i="64"/>
  <c r="B182" i="64"/>
  <c r="D182" i="64" s="1"/>
  <c r="H181" i="64"/>
  <c r="F181" i="64"/>
  <c r="C181" i="64"/>
  <c r="B181" i="64"/>
  <c r="D181" i="64" s="1"/>
  <c r="H180" i="64"/>
  <c r="F180" i="64"/>
  <c r="C180" i="64"/>
  <c r="B180" i="64"/>
  <c r="D180" i="64" s="1"/>
  <c r="H179" i="64"/>
  <c r="F179" i="64"/>
  <c r="C179" i="64"/>
  <c r="B179" i="64"/>
  <c r="D179" i="64" s="1"/>
  <c r="H178" i="64"/>
  <c r="F178" i="64"/>
  <c r="C178" i="64"/>
  <c r="B178" i="64"/>
  <c r="D178" i="64" s="1"/>
  <c r="H177" i="64"/>
  <c r="F177" i="64"/>
  <c r="C177" i="64"/>
  <c r="B177" i="64"/>
  <c r="D177" i="64" s="1"/>
  <c r="H176" i="64"/>
  <c r="F176" i="64"/>
  <c r="C176" i="64"/>
  <c r="B176" i="64"/>
  <c r="D176" i="64" s="1"/>
  <c r="H175" i="64"/>
  <c r="F175" i="64"/>
  <c r="C175" i="64"/>
  <c r="B175" i="64"/>
  <c r="D175" i="64" s="1"/>
  <c r="H174" i="64"/>
  <c r="F174" i="64"/>
  <c r="C174" i="64"/>
  <c r="B174" i="64"/>
  <c r="D174" i="64" s="1"/>
  <c r="H173" i="64"/>
  <c r="F173" i="64"/>
  <c r="C173" i="64"/>
  <c r="B173" i="64"/>
  <c r="D173" i="64" s="1"/>
  <c r="H172" i="64"/>
  <c r="F172" i="64"/>
  <c r="C172" i="64"/>
  <c r="B172" i="64"/>
  <c r="D172" i="64" s="1"/>
  <c r="H171" i="64"/>
  <c r="F171" i="64"/>
  <c r="C171" i="64"/>
  <c r="B171" i="64"/>
  <c r="D171" i="64" s="1"/>
  <c r="H170" i="64"/>
  <c r="F170" i="64"/>
  <c r="C170" i="64"/>
  <c r="B170" i="64"/>
  <c r="D170" i="64" s="1"/>
  <c r="H169" i="64"/>
  <c r="F169" i="64"/>
  <c r="C169" i="64"/>
  <c r="B169" i="64"/>
  <c r="D169" i="64" s="1"/>
  <c r="H168" i="64"/>
  <c r="F168" i="64"/>
  <c r="C168" i="64"/>
  <c r="B168" i="64"/>
  <c r="D168" i="64" s="1"/>
  <c r="H167" i="64"/>
  <c r="F167" i="64"/>
  <c r="C167" i="64"/>
  <c r="B167" i="64"/>
  <c r="D167" i="64" s="1"/>
  <c r="H166" i="64"/>
  <c r="F166" i="64"/>
  <c r="C166" i="64"/>
  <c r="B166" i="64"/>
  <c r="D166" i="64" s="1"/>
  <c r="H165" i="64"/>
  <c r="F165" i="64"/>
  <c r="C165" i="64"/>
  <c r="B165" i="64"/>
  <c r="D165" i="64" s="1"/>
  <c r="H164" i="64"/>
  <c r="F164" i="64"/>
  <c r="C164" i="64"/>
  <c r="B164" i="64"/>
  <c r="D164" i="64" s="1"/>
  <c r="H163" i="64"/>
  <c r="F163" i="64"/>
  <c r="C163" i="64"/>
  <c r="B163" i="64"/>
  <c r="D163" i="64" s="1"/>
  <c r="H162" i="64"/>
  <c r="F162" i="64"/>
  <c r="C162" i="64"/>
  <c r="B162" i="64"/>
  <c r="D162" i="64" s="1"/>
  <c r="H161" i="64"/>
  <c r="F161" i="64"/>
  <c r="C161" i="64"/>
  <c r="B161" i="64"/>
  <c r="D161" i="64" s="1"/>
  <c r="H160" i="64"/>
  <c r="F160" i="64"/>
  <c r="C160" i="64"/>
  <c r="B160" i="64"/>
  <c r="D160" i="64" s="1"/>
  <c r="H159" i="64"/>
  <c r="F159" i="64"/>
  <c r="C159" i="64"/>
  <c r="B159" i="64"/>
  <c r="D159" i="64" s="1"/>
  <c r="H158" i="64"/>
  <c r="F158" i="64"/>
  <c r="C158" i="64"/>
  <c r="B158" i="64"/>
  <c r="D158" i="64" s="1"/>
  <c r="H157" i="64"/>
  <c r="F157" i="64"/>
  <c r="C157" i="64"/>
  <c r="B157" i="64"/>
  <c r="D157" i="64" s="1"/>
  <c r="H156" i="64"/>
  <c r="F156" i="64"/>
  <c r="C156" i="64"/>
  <c r="B156" i="64"/>
  <c r="D156" i="64" s="1"/>
  <c r="H155" i="64"/>
  <c r="F155" i="64"/>
  <c r="C155" i="64"/>
  <c r="B155" i="64"/>
  <c r="D155" i="64" s="1"/>
  <c r="H154" i="64"/>
  <c r="F154" i="64"/>
  <c r="C154" i="64"/>
  <c r="B154" i="64"/>
  <c r="D154" i="64" s="1"/>
  <c r="H153" i="64"/>
  <c r="F153" i="64"/>
  <c r="C153" i="64"/>
  <c r="B153" i="64"/>
  <c r="D153" i="64" s="1"/>
  <c r="H152" i="64"/>
  <c r="F152" i="64"/>
  <c r="C152" i="64"/>
  <c r="B152" i="64"/>
  <c r="D152" i="64" s="1"/>
  <c r="H151" i="64"/>
  <c r="F151" i="64"/>
  <c r="C151" i="64"/>
  <c r="B151" i="64"/>
  <c r="D151" i="64" s="1"/>
  <c r="H150" i="64"/>
  <c r="F150" i="64"/>
  <c r="C150" i="64"/>
  <c r="B150" i="64"/>
  <c r="D150" i="64" s="1"/>
  <c r="H149" i="64"/>
  <c r="F149" i="64"/>
  <c r="C149" i="64"/>
  <c r="B149" i="64"/>
  <c r="D149" i="64" s="1"/>
  <c r="H148" i="64"/>
  <c r="F148" i="64"/>
  <c r="C148" i="64"/>
  <c r="B148" i="64"/>
  <c r="D148" i="64" s="1"/>
  <c r="H147" i="64"/>
  <c r="F147" i="64"/>
  <c r="C147" i="64"/>
  <c r="B147" i="64"/>
  <c r="D147" i="64" s="1"/>
  <c r="H146" i="64"/>
  <c r="F146" i="64"/>
  <c r="C146" i="64"/>
  <c r="B146" i="64"/>
  <c r="D146" i="64" s="1"/>
  <c r="H145" i="64"/>
  <c r="F145" i="64"/>
  <c r="C145" i="64"/>
  <c r="B145" i="64"/>
  <c r="D145" i="64" s="1"/>
  <c r="H144" i="64"/>
  <c r="F144" i="64"/>
  <c r="C144" i="64"/>
  <c r="B144" i="64"/>
  <c r="D144" i="64" s="1"/>
  <c r="H143" i="64"/>
  <c r="F143" i="64"/>
  <c r="C143" i="64"/>
  <c r="B143" i="64"/>
  <c r="D143" i="64" s="1"/>
  <c r="H142" i="64"/>
  <c r="F142" i="64"/>
  <c r="C142" i="64"/>
  <c r="B142" i="64"/>
  <c r="D142" i="64" s="1"/>
  <c r="H141" i="64"/>
  <c r="F141" i="64"/>
  <c r="C141" i="64"/>
  <c r="B141" i="64"/>
  <c r="D141" i="64" s="1"/>
  <c r="H140" i="64"/>
  <c r="F140" i="64"/>
  <c r="C140" i="64"/>
  <c r="B140" i="64"/>
  <c r="D140" i="64" s="1"/>
  <c r="H139" i="64"/>
  <c r="F139" i="64"/>
  <c r="C139" i="64"/>
  <c r="B139" i="64"/>
  <c r="D139" i="64" s="1"/>
  <c r="H138" i="64"/>
  <c r="F138" i="64"/>
  <c r="C138" i="64"/>
  <c r="B138" i="64"/>
  <c r="D138" i="64" s="1"/>
  <c r="H137" i="64"/>
  <c r="F137" i="64"/>
  <c r="C137" i="64"/>
  <c r="B137" i="64"/>
  <c r="D137" i="64" s="1"/>
  <c r="H136" i="64"/>
  <c r="F136" i="64"/>
  <c r="C136" i="64"/>
  <c r="B136" i="64"/>
  <c r="D136" i="64" s="1"/>
  <c r="H135" i="64"/>
  <c r="F135" i="64"/>
  <c r="C135" i="64"/>
  <c r="B135" i="64"/>
  <c r="D135" i="64" s="1"/>
  <c r="H134" i="64"/>
  <c r="F134" i="64"/>
  <c r="C134" i="64"/>
  <c r="B134" i="64"/>
  <c r="D134" i="64" s="1"/>
  <c r="H133" i="64"/>
  <c r="F133" i="64"/>
  <c r="C133" i="64"/>
  <c r="B133" i="64"/>
  <c r="D133" i="64" s="1"/>
  <c r="H132" i="64"/>
  <c r="F132" i="64"/>
  <c r="C132" i="64"/>
  <c r="B132" i="64"/>
  <c r="D132" i="64" s="1"/>
  <c r="H131" i="64"/>
  <c r="F131" i="64"/>
  <c r="C131" i="64"/>
  <c r="B131" i="64"/>
  <c r="D131" i="64" s="1"/>
  <c r="H130" i="64"/>
  <c r="F130" i="64"/>
  <c r="C130" i="64"/>
  <c r="B130" i="64"/>
  <c r="D130" i="64" s="1"/>
  <c r="H129" i="64"/>
  <c r="F129" i="64"/>
  <c r="C129" i="64"/>
  <c r="B129" i="64"/>
  <c r="D129" i="64" s="1"/>
  <c r="H128" i="64"/>
  <c r="F128" i="64"/>
  <c r="C128" i="64"/>
  <c r="B128" i="64"/>
  <c r="D128" i="64" s="1"/>
  <c r="H127" i="64"/>
  <c r="F127" i="64"/>
  <c r="C127" i="64"/>
  <c r="B127" i="64"/>
  <c r="D127" i="64" s="1"/>
  <c r="H126" i="64"/>
  <c r="F126" i="64"/>
  <c r="C126" i="64"/>
  <c r="B126" i="64"/>
  <c r="D126" i="64" s="1"/>
  <c r="H125" i="64"/>
  <c r="F125" i="64"/>
  <c r="C125" i="64"/>
  <c r="B125" i="64"/>
  <c r="D125" i="64" s="1"/>
  <c r="H124" i="64"/>
  <c r="F124" i="64"/>
  <c r="C124" i="64"/>
  <c r="B124" i="64"/>
  <c r="D124" i="64" s="1"/>
  <c r="H123" i="64"/>
  <c r="F123" i="64"/>
  <c r="C123" i="64"/>
  <c r="B123" i="64"/>
  <c r="D123" i="64" s="1"/>
  <c r="H122" i="64"/>
  <c r="F122" i="64"/>
  <c r="C122" i="64"/>
  <c r="B122" i="64"/>
  <c r="D122" i="64" s="1"/>
  <c r="H121" i="64"/>
  <c r="F121" i="64"/>
  <c r="C121" i="64"/>
  <c r="B121" i="64"/>
  <c r="D121" i="64" s="1"/>
  <c r="H120" i="64"/>
  <c r="F120" i="64"/>
  <c r="C120" i="64"/>
  <c r="B120" i="64"/>
  <c r="D120" i="64" s="1"/>
  <c r="H119" i="64"/>
  <c r="F119" i="64"/>
  <c r="C119" i="64"/>
  <c r="B119" i="64"/>
  <c r="D119" i="64" s="1"/>
  <c r="H118" i="64"/>
  <c r="F118" i="64"/>
  <c r="C118" i="64"/>
  <c r="B118" i="64"/>
  <c r="D118" i="64" s="1"/>
  <c r="H117" i="64"/>
  <c r="F117" i="64"/>
  <c r="C117" i="64"/>
  <c r="B117" i="64"/>
  <c r="D117" i="64" s="1"/>
  <c r="H116" i="64"/>
  <c r="F116" i="64"/>
  <c r="C116" i="64"/>
  <c r="B116" i="64"/>
  <c r="D116" i="64" s="1"/>
  <c r="H115" i="64"/>
  <c r="F115" i="64"/>
  <c r="C115" i="64"/>
  <c r="B115" i="64"/>
  <c r="D115" i="64" s="1"/>
  <c r="H114" i="64"/>
  <c r="F114" i="64"/>
  <c r="C114" i="64"/>
  <c r="B114" i="64"/>
  <c r="D114" i="64" s="1"/>
  <c r="H113" i="64"/>
  <c r="F113" i="64"/>
  <c r="C113" i="64"/>
  <c r="B113" i="64"/>
  <c r="D113" i="64" s="1"/>
  <c r="H112" i="64"/>
  <c r="F112" i="64"/>
  <c r="C112" i="64"/>
  <c r="B112" i="64"/>
  <c r="D112" i="64" s="1"/>
  <c r="H111" i="64"/>
  <c r="F111" i="64"/>
  <c r="C111" i="64"/>
  <c r="B111" i="64"/>
  <c r="D111" i="64" s="1"/>
  <c r="H110" i="64"/>
  <c r="F110" i="64"/>
  <c r="C110" i="64"/>
  <c r="B110" i="64"/>
  <c r="D110" i="64" s="1"/>
  <c r="H109" i="64"/>
  <c r="F109" i="64"/>
  <c r="C109" i="64"/>
  <c r="B109" i="64"/>
  <c r="D109" i="64" s="1"/>
  <c r="H108" i="64"/>
  <c r="F108" i="64"/>
  <c r="C108" i="64"/>
  <c r="B108" i="64"/>
  <c r="D108" i="64" s="1"/>
  <c r="H107" i="64"/>
  <c r="F107" i="64"/>
  <c r="C107" i="64"/>
  <c r="B107" i="64"/>
  <c r="D107" i="64" s="1"/>
  <c r="H106" i="64"/>
  <c r="F106" i="64"/>
  <c r="C106" i="64"/>
  <c r="B106" i="64"/>
  <c r="D106" i="64" s="1"/>
  <c r="H105" i="64"/>
  <c r="F105" i="64"/>
  <c r="C105" i="64"/>
  <c r="B105" i="64"/>
  <c r="D105" i="64" s="1"/>
  <c r="H104" i="64"/>
  <c r="F104" i="64"/>
  <c r="C104" i="64"/>
  <c r="B104" i="64"/>
  <c r="D104" i="64" s="1"/>
  <c r="H103" i="64"/>
  <c r="F103" i="64"/>
  <c r="C103" i="64"/>
  <c r="B103" i="64"/>
  <c r="D103" i="64" s="1"/>
  <c r="H102" i="64"/>
  <c r="F102" i="64"/>
  <c r="C102" i="64"/>
  <c r="B102" i="64"/>
  <c r="D102" i="64" s="1"/>
  <c r="H101" i="64"/>
  <c r="F101" i="64"/>
  <c r="C101" i="64"/>
  <c r="B101" i="64"/>
  <c r="D101" i="64" s="1"/>
  <c r="H100" i="64"/>
  <c r="F100" i="64"/>
  <c r="C100" i="64"/>
  <c r="B100" i="64"/>
  <c r="D100" i="64" s="1"/>
  <c r="H99" i="64"/>
  <c r="F99" i="64"/>
  <c r="C99" i="64"/>
  <c r="B99" i="64"/>
  <c r="D99" i="64" s="1"/>
  <c r="H98" i="64"/>
  <c r="F98" i="64"/>
  <c r="C98" i="64"/>
  <c r="B98" i="64"/>
  <c r="D98" i="64" s="1"/>
  <c r="H97" i="64"/>
  <c r="F97" i="64"/>
  <c r="C97" i="64"/>
  <c r="B97" i="64"/>
  <c r="D97" i="64" s="1"/>
  <c r="H96" i="64"/>
  <c r="F96" i="64"/>
  <c r="C96" i="64"/>
  <c r="B96" i="64"/>
  <c r="D96" i="64" s="1"/>
  <c r="H95" i="64"/>
  <c r="F95" i="64"/>
  <c r="C95" i="64"/>
  <c r="B95" i="64"/>
  <c r="D95" i="64" s="1"/>
  <c r="H94" i="64"/>
  <c r="F94" i="64"/>
  <c r="C94" i="64"/>
  <c r="B94" i="64"/>
  <c r="D94" i="64" s="1"/>
  <c r="H93" i="64"/>
  <c r="F93" i="64"/>
  <c r="C93" i="64"/>
  <c r="B93" i="64"/>
  <c r="D93" i="64" s="1"/>
  <c r="H92" i="64"/>
  <c r="F92" i="64"/>
  <c r="C92" i="64"/>
  <c r="B92" i="64"/>
  <c r="D92" i="64" s="1"/>
  <c r="H91" i="64"/>
  <c r="F91" i="64"/>
  <c r="C91" i="64"/>
  <c r="B91" i="64"/>
  <c r="D91" i="64" s="1"/>
  <c r="H90" i="64"/>
  <c r="F90" i="64"/>
  <c r="C90" i="64"/>
  <c r="B90" i="64"/>
  <c r="D90" i="64" s="1"/>
  <c r="H89" i="64"/>
  <c r="F89" i="64"/>
  <c r="C89" i="64"/>
  <c r="B89" i="64"/>
  <c r="D89" i="64" s="1"/>
  <c r="H88" i="64"/>
  <c r="F88" i="64"/>
  <c r="C88" i="64"/>
  <c r="B88" i="64"/>
  <c r="D88" i="64" s="1"/>
  <c r="H87" i="64"/>
  <c r="F87" i="64"/>
  <c r="C87" i="64"/>
  <c r="B87" i="64"/>
  <c r="D87" i="64" s="1"/>
  <c r="H86" i="64"/>
  <c r="F86" i="64"/>
  <c r="C86" i="64"/>
  <c r="B86" i="64"/>
  <c r="D86" i="64" s="1"/>
  <c r="H85" i="64"/>
  <c r="F85" i="64"/>
  <c r="C85" i="64"/>
  <c r="B85" i="64"/>
  <c r="D85" i="64" s="1"/>
  <c r="H84" i="64"/>
  <c r="F84" i="64"/>
  <c r="C84" i="64"/>
  <c r="B84" i="64"/>
  <c r="D84" i="64" s="1"/>
  <c r="H83" i="64"/>
  <c r="F83" i="64"/>
  <c r="C83" i="64"/>
  <c r="B83" i="64"/>
  <c r="D83" i="64" s="1"/>
  <c r="H82" i="64"/>
  <c r="F82" i="64"/>
  <c r="C82" i="64"/>
  <c r="B82" i="64"/>
  <c r="D82" i="64" s="1"/>
  <c r="H81" i="64"/>
  <c r="F81" i="64"/>
  <c r="C81" i="64"/>
  <c r="B81" i="64"/>
  <c r="D81" i="64" s="1"/>
  <c r="H80" i="64"/>
  <c r="F80" i="64"/>
  <c r="C80" i="64"/>
  <c r="B80" i="64"/>
  <c r="D80" i="64" s="1"/>
  <c r="H79" i="64"/>
  <c r="F79" i="64"/>
  <c r="C79" i="64"/>
  <c r="B79" i="64"/>
  <c r="D79" i="64" s="1"/>
  <c r="H78" i="64"/>
  <c r="F78" i="64"/>
  <c r="C78" i="64"/>
  <c r="B78" i="64"/>
  <c r="D78" i="64" s="1"/>
  <c r="H77" i="64"/>
  <c r="F77" i="64"/>
  <c r="C77" i="64"/>
  <c r="B77" i="64"/>
  <c r="D77" i="64" s="1"/>
  <c r="H76" i="64"/>
  <c r="F76" i="64"/>
  <c r="C76" i="64"/>
  <c r="B76" i="64"/>
  <c r="D76" i="64" s="1"/>
  <c r="H75" i="64"/>
  <c r="F75" i="64"/>
  <c r="C75" i="64"/>
  <c r="B75" i="64"/>
  <c r="D75" i="64" s="1"/>
  <c r="H74" i="64"/>
  <c r="F74" i="64"/>
  <c r="C74" i="64"/>
  <c r="B74" i="64"/>
  <c r="D74" i="64" s="1"/>
  <c r="H73" i="64"/>
  <c r="F73" i="64"/>
  <c r="C73" i="64"/>
  <c r="B73" i="64"/>
  <c r="D73" i="64" s="1"/>
  <c r="H72" i="64"/>
  <c r="F72" i="64"/>
  <c r="C72" i="64"/>
  <c r="B72" i="64"/>
  <c r="D72" i="64" s="1"/>
  <c r="H71" i="64"/>
  <c r="F71" i="64"/>
  <c r="C71" i="64"/>
  <c r="B71" i="64"/>
  <c r="D71" i="64" s="1"/>
  <c r="H70" i="64"/>
  <c r="F70" i="64"/>
  <c r="C70" i="64"/>
  <c r="B70" i="64"/>
  <c r="D70" i="64" s="1"/>
  <c r="H69" i="64"/>
  <c r="F69" i="64"/>
  <c r="C69" i="64"/>
  <c r="B69" i="64"/>
  <c r="D69" i="64" s="1"/>
  <c r="H68" i="64"/>
  <c r="F68" i="64"/>
  <c r="C68" i="64"/>
  <c r="B68" i="64"/>
  <c r="D68" i="64" s="1"/>
  <c r="H67" i="64"/>
  <c r="F67" i="64"/>
  <c r="C67" i="64"/>
  <c r="B67" i="64"/>
  <c r="D67" i="64" s="1"/>
  <c r="H66" i="64"/>
  <c r="F66" i="64"/>
  <c r="C66" i="64"/>
  <c r="B66" i="64"/>
  <c r="D66" i="64" s="1"/>
  <c r="N65" i="64"/>
  <c r="H65" i="64"/>
  <c r="F65" i="64"/>
  <c r="C65" i="64"/>
  <c r="B65" i="64"/>
  <c r="L64" i="64"/>
  <c r="N64" i="64" s="1"/>
  <c r="F64" i="64"/>
  <c r="C64" i="64"/>
  <c r="B64" i="64"/>
  <c r="L63" i="64"/>
  <c r="N63" i="64" s="1"/>
  <c r="F63" i="64"/>
  <c r="C63" i="64"/>
  <c r="B63" i="64"/>
  <c r="L62" i="64"/>
  <c r="N62" i="64" s="1"/>
  <c r="F62" i="64"/>
  <c r="C62" i="64"/>
  <c r="B62" i="64"/>
  <c r="L61" i="64"/>
  <c r="N61" i="64" s="1"/>
  <c r="F61" i="64"/>
  <c r="C61" i="64"/>
  <c r="B61" i="64"/>
  <c r="L60" i="64"/>
  <c r="N60" i="64" s="1"/>
  <c r="F60" i="64"/>
  <c r="C60" i="64"/>
  <c r="B60" i="64"/>
  <c r="F59" i="64"/>
  <c r="C59" i="64"/>
  <c r="B59" i="64"/>
  <c r="D59" i="64" s="1"/>
  <c r="F58" i="64"/>
  <c r="C58" i="64"/>
  <c r="B58" i="64"/>
  <c r="F57" i="64"/>
  <c r="C57" i="64"/>
  <c r="B57" i="64"/>
  <c r="D57" i="64" s="1"/>
  <c r="F56" i="64"/>
  <c r="C56" i="64"/>
  <c r="B56" i="64"/>
  <c r="F55" i="64"/>
  <c r="C55" i="64"/>
  <c r="B55" i="64"/>
  <c r="D55" i="64" s="1"/>
  <c r="F54" i="64"/>
  <c r="C54" i="64"/>
  <c r="B54" i="64"/>
  <c r="F53" i="64"/>
  <c r="C53" i="64"/>
  <c r="B53" i="64"/>
  <c r="D53" i="64" s="1"/>
  <c r="F52" i="64"/>
  <c r="C52" i="64"/>
  <c r="B52" i="64"/>
  <c r="F51" i="64"/>
  <c r="C51" i="64"/>
  <c r="B51" i="64"/>
  <c r="D51" i="64" s="1"/>
  <c r="F50" i="64"/>
  <c r="C50" i="64"/>
  <c r="B50" i="64"/>
  <c r="F49" i="64"/>
  <c r="C49" i="64"/>
  <c r="B49" i="64"/>
  <c r="D49" i="64" s="1"/>
  <c r="F48" i="64"/>
  <c r="C48" i="64"/>
  <c r="B48" i="64"/>
  <c r="F47" i="64"/>
  <c r="C47" i="64"/>
  <c r="B47" i="64"/>
  <c r="D47" i="64" s="1"/>
  <c r="F46" i="64"/>
  <c r="C46" i="64"/>
  <c r="B46" i="64"/>
  <c r="F45" i="64"/>
  <c r="C45" i="64"/>
  <c r="B45" i="64"/>
  <c r="D45" i="64" s="1"/>
  <c r="F44" i="64"/>
  <c r="C44" i="64"/>
  <c r="B44" i="64"/>
  <c r="F43" i="64"/>
  <c r="C43" i="64"/>
  <c r="B43" i="64"/>
  <c r="D43" i="64" s="1"/>
  <c r="F42" i="64"/>
  <c r="C42" i="64"/>
  <c r="B42" i="64"/>
  <c r="F41" i="64"/>
  <c r="C41" i="64"/>
  <c r="B41" i="64"/>
  <c r="D41" i="64" s="1"/>
  <c r="F40" i="64"/>
  <c r="C40" i="64"/>
  <c r="B40" i="64"/>
  <c r="F39" i="64"/>
  <c r="C39" i="64"/>
  <c r="B39" i="64"/>
  <c r="D39" i="64" s="1"/>
  <c r="F38" i="64"/>
  <c r="C38" i="64"/>
  <c r="B38" i="64"/>
  <c r="F37" i="64"/>
  <c r="C37" i="64"/>
  <c r="B37" i="64"/>
  <c r="D37" i="64" s="1"/>
  <c r="F36" i="64"/>
  <c r="C36" i="64"/>
  <c r="B36" i="64"/>
  <c r="F35" i="64"/>
  <c r="C35" i="64"/>
  <c r="B35" i="64"/>
  <c r="D35" i="64" s="1"/>
  <c r="F34" i="64"/>
  <c r="C34" i="64"/>
  <c r="B34" i="64"/>
  <c r="F33" i="64"/>
  <c r="C33" i="64"/>
  <c r="B33" i="64"/>
  <c r="D33" i="64" s="1"/>
  <c r="F32" i="64"/>
  <c r="C32" i="64"/>
  <c r="B32" i="64"/>
  <c r="F31" i="64"/>
  <c r="C31" i="64"/>
  <c r="B31" i="64"/>
  <c r="D31" i="64" s="1"/>
  <c r="F30" i="64"/>
  <c r="C30" i="64"/>
  <c r="B30" i="64"/>
  <c r="F29" i="64"/>
  <c r="C29" i="64"/>
  <c r="B29" i="64"/>
  <c r="D29" i="64" s="1"/>
  <c r="F28" i="64"/>
  <c r="C28" i="64"/>
  <c r="B28" i="64"/>
  <c r="F27" i="64"/>
  <c r="C27" i="64"/>
  <c r="B27" i="64"/>
  <c r="D27" i="64" s="1"/>
  <c r="F26" i="64"/>
  <c r="C26" i="64"/>
  <c r="B26" i="64"/>
  <c r="F25" i="64"/>
  <c r="C25" i="64"/>
  <c r="B25" i="64"/>
  <c r="D25" i="64" s="1"/>
  <c r="F24" i="64"/>
  <c r="C24" i="64"/>
  <c r="B24" i="64"/>
  <c r="F23" i="64"/>
  <c r="C23" i="64"/>
  <c r="B23" i="64"/>
  <c r="D23" i="64" s="1"/>
  <c r="F22" i="64"/>
  <c r="C22" i="64"/>
  <c r="B22" i="64"/>
  <c r="F21" i="64"/>
  <c r="C21" i="64"/>
  <c r="B21" i="64"/>
  <c r="D21" i="64" s="1"/>
  <c r="F20" i="64"/>
  <c r="C20" i="64"/>
  <c r="B20" i="64"/>
  <c r="F19" i="64"/>
  <c r="C19" i="64"/>
  <c r="B19" i="64"/>
  <c r="D19" i="64" s="1"/>
  <c r="F18" i="64"/>
  <c r="C18" i="64"/>
  <c r="B18" i="64"/>
  <c r="F17" i="64"/>
  <c r="C17" i="64"/>
  <c r="B17" i="64"/>
  <c r="D17" i="64" s="1"/>
  <c r="F16" i="64"/>
  <c r="C16" i="64"/>
  <c r="B16" i="64"/>
  <c r="F15" i="64"/>
  <c r="C15" i="64"/>
  <c r="B15" i="64"/>
  <c r="D15" i="64" s="1"/>
  <c r="F14" i="64"/>
  <c r="C14" i="64"/>
  <c r="B14" i="64"/>
  <c r="F13" i="64"/>
  <c r="C13" i="64"/>
  <c r="B13" i="64"/>
  <c r="D13" i="64" s="1"/>
  <c r="F12" i="64"/>
  <c r="C12" i="64"/>
  <c r="B12" i="64"/>
  <c r="F11" i="64"/>
  <c r="C11" i="64"/>
  <c r="B11" i="64"/>
  <c r="D11" i="64" s="1"/>
  <c r="F10" i="64"/>
  <c r="C10" i="64"/>
  <c r="B10" i="64"/>
  <c r="F9" i="64"/>
  <c r="C9" i="64"/>
  <c r="B9" i="64"/>
  <c r="D9" i="64" s="1"/>
  <c r="F8" i="64"/>
  <c r="C8" i="64"/>
  <c r="B8" i="64"/>
  <c r="F7" i="64"/>
  <c r="C7" i="64"/>
  <c r="B7" i="64"/>
  <c r="D7" i="64" s="1"/>
  <c r="F6" i="64"/>
  <c r="C6" i="64"/>
  <c r="B6" i="64"/>
  <c r="F5" i="64"/>
  <c r="C5" i="64"/>
  <c r="B5" i="64"/>
  <c r="D5" i="64" s="1"/>
  <c r="F4" i="64"/>
  <c r="C4" i="64"/>
  <c r="B4" i="64"/>
  <c r="F3" i="64"/>
  <c r="C3" i="64"/>
  <c r="B3" i="64"/>
  <c r="D3" i="64" s="1"/>
  <c r="F2" i="64"/>
  <c r="C2" i="64"/>
  <c r="B2" i="64"/>
  <c r="D184" i="64" l="1"/>
  <c r="D185" i="64"/>
  <c r="D186" i="64"/>
  <c r="D187" i="64"/>
  <c r="D188" i="64"/>
  <c r="D189" i="64"/>
  <c r="D190" i="64"/>
  <c r="D191" i="64"/>
  <c r="D192" i="64"/>
  <c r="D193" i="64"/>
  <c r="D194" i="64"/>
  <c r="D195" i="64"/>
  <c r="D196" i="64"/>
  <c r="D197" i="64"/>
  <c r="D198" i="64"/>
  <c r="D2" i="64"/>
  <c r="D4" i="64"/>
  <c r="D6" i="64"/>
  <c r="D8" i="64"/>
  <c r="D10" i="64"/>
  <c r="D40" i="64"/>
  <c r="D42" i="64"/>
  <c r="D44" i="64"/>
  <c r="D46" i="64"/>
  <c r="D48" i="64"/>
  <c r="D50" i="64"/>
  <c r="D52" i="64"/>
  <c r="D54" i="64"/>
  <c r="D56" i="64"/>
  <c r="D58" i="64"/>
  <c r="D61" i="64"/>
  <c r="D62" i="64"/>
  <c r="D63" i="64"/>
  <c r="D64" i="64"/>
  <c r="E64" i="64" s="1"/>
  <c r="E63" i="64" s="1"/>
  <c r="E62" i="64" s="1"/>
  <c r="E61" i="64" s="1"/>
  <c r="E60" i="64" s="1"/>
  <c r="E59" i="64" s="1"/>
  <c r="E58" i="64" s="1"/>
  <c r="E57" i="64" s="1"/>
  <c r="E56" i="64" s="1"/>
  <c r="E55" i="64" s="1"/>
  <c r="E54" i="64" s="1"/>
  <c r="E53" i="64" s="1"/>
  <c r="E52" i="64" s="1"/>
  <c r="E51" i="64" s="1"/>
  <c r="E50" i="64" s="1"/>
  <c r="E49" i="64" s="1"/>
  <c r="E48" i="64" s="1"/>
  <c r="E47" i="64" s="1"/>
  <c r="E46" i="64" s="1"/>
  <c r="E45" i="64" s="1"/>
  <c r="E44" i="64" s="1"/>
  <c r="E43" i="64" s="1"/>
  <c r="E42" i="64" s="1"/>
  <c r="E41" i="64" s="1"/>
  <c r="E40" i="64" s="1"/>
  <c r="E39" i="64" s="1"/>
  <c r="E38" i="64" s="1"/>
  <c r="E37" i="64" s="1"/>
  <c r="E36" i="64" s="1"/>
  <c r="E35" i="64" s="1"/>
  <c r="E34" i="64" s="1"/>
  <c r="E33" i="64" s="1"/>
  <c r="E32" i="64" s="1"/>
  <c r="E31" i="64" s="1"/>
  <c r="E30" i="64" s="1"/>
  <c r="E29" i="64" s="1"/>
  <c r="E28" i="64" s="1"/>
  <c r="E27" i="64" s="1"/>
  <c r="E26" i="64" s="1"/>
  <c r="E25" i="64" s="1"/>
  <c r="E24" i="64" s="1"/>
  <c r="E23" i="64" s="1"/>
  <c r="E22" i="64" s="1"/>
  <c r="E21" i="64" s="1"/>
  <c r="E20" i="64" s="1"/>
  <c r="E19" i="64" s="1"/>
  <c r="E18" i="64" s="1"/>
  <c r="E17" i="64" s="1"/>
  <c r="E16" i="64" s="1"/>
  <c r="E15" i="64" s="1"/>
  <c r="E14" i="64" s="1"/>
  <c r="E13" i="64" s="1"/>
  <c r="E12" i="64" s="1"/>
  <c r="E11" i="64" s="1"/>
  <c r="E10" i="64" s="1"/>
  <c r="E9" i="64" s="1"/>
  <c r="E8" i="64" s="1"/>
  <c r="E7" i="64" s="1"/>
  <c r="E6" i="64" s="1"/>
  <c r="E5" i="64" s="1"/>
  <c r="E4" i="64" s="1"/>
  <c r="E3" i="64" s="1"/>
  <c r="E2" i="64" s="1"/>
  <c r="D65" i="64"/>
  <c r="D12" i="64"/>
  <c r="D14" i="64"/>
  <c r="D16" i="64"/>
  <c r="D18" i="64"/>
  <c r="D20" i="64"/>
  <c r="D22" i="64"/>
  <c r="D24" i="64"/>
  <c r="D26" i="64"/>
  <c r="D28" i="64"/>
  <c r="D30" i="64"/>
  <c r="D32" i="64"/>
  <c r="D34" i="64"/>
  <c r="D36" i="64"/>
  <c r="D38" i="64"/>
  <c r="L59" i="64"/>
  <c r="D60" i="64"/>
  <c r="G64" i="64"/>
  <c r="H64" i="64" s="1"/>
  <c r="M64" i="64" s="1"/>
  <c r="G63" i="64" l="1"/>
  <c r="H63" i="64" s="1"/>
  <c r="M63" i="64" s="1"/>
  <c r="N59" i="64"/>
  <c r="L58" i="64"/>
  <c r="G62" i="64" l="1"/>
  <c r="H62" i="64" s="1"/>
  <c r="M62" i="64" s="1"/>
  <c r="N58" i="64"/>
  <c r="L57" i="64"/>
  <c r="G61" i="64" l="1"/>
  <c r="H61" i="64" s="1"/>
  <c r="M61" i="64" s="1"/>
  <c r="N57" i="64"/>
  <c r="L56" i="64"/>
  <c r="G60" i="64" l="1"/>
  <c r="H60" i="64" s="1"/>
  <c r="M60" i="64" s="1"/>
  <c r="N56" i="64"/>
  <c r="L55" i="64"/>
  <c r="G19" i="62"/>
  <c r="F19" i="62"/>
  <c r="E19" i="62"/>
  <c r="C25" i="62"/>
  <c r="H18" i="62"/>
  <c r="G18" i="62"/>
  <c r="F18" i="62"/>
  <c r="E18" i="62"/>
  <c r="C24" i="62"/>
  <c r="H17" i="62"/>
  <c r="G17" i="62"/>
  <c r="F17" i="62"/>
  <c r="E17" i="62"/>
  <c r="C23" i="62"/>
  <c r="H16" i="62"/>
  <c r="G16" i="62"/>
  <c r="F16" i="62"/>
  <c r="E16" i="62"/>
  <c r="C22" i="62"/>
  <c r="C12" i="62"/>
  <c r="D12" i="62" s="1"/>
  <c r="E12" i="62" s="1"/>
  <c r="F12" i="62" s="1"/>
  <c r="G12" i="62" s="1"/>
  <c r="H12" i="62" s="1"/>
  <c r="I12" i="62" s="1"/>
  <c r="J12" i="62" s="1"/>
  <c r="K12" i="62" s="1"/>
  <c r="L12" i="62" s="1"/>
  <c r="M12" i="62" s="1"/>
  <c r="N12" i="62" s="1"/>
  <c r="O12" i="62" s="1"/>
  <c r="P12" i="62" s="1"/>
  <c r="Q12" i="62" s="1"/>
  <c r="R12" i="62" s="1"/>
  <c r="S12" i="62" s="1"/>
  <c r="T12" i="62" s="1"/>
  <c r="U12" i="62" s="1"/>
  <c r="V12" i="62" s="1"/>
  <c r="W12" i="62" s="1"/>
  <c r="X12" i="62" s="1"/>
  <c r="Y12" i="62" s="1"/>
  <c r="D11" i="62"/>
  <c r="E11" i="62" s="1"/>
  <c r="F11" i="62" s="1"/>
  <c r="G11" i="62" s="1"/>
  <c r="H11" i="62" s="1"/>
  <c r="I11" i="62" s="1"/>
  <c r="J11" i="62" s="1"/>
  <c r="K11" i="62" s="1"/>
  <c r="L11" i="62" s="1"/>
  <c r="M11" i="62" s="1"/>
  <c r="N11" i="62" s="1"/>
  <c r="O11" i="62" s="1"/>
  <c r="P11" i="62" s="1"/>
  <c r="Q11" i="62" s="1"/>
  <c r="R11" i="62" s="1"/>
  <c r="S11" i="62" s="1"/>
  <c r="T11" i="62" s="1"/>
  <c r="U11" i="62" s="1"/>
  <c r="V11" i="62" s="1"/>
  <c r="W11" i="62" s="1"/>
  <c r="X11" i="62" s="1"/>
  <c r="Y11" i="62" s="1"/>
  <c r="Z11" i="62" s="1"/>
  <c r="AA11" i="62" s="1"/>
  <c r="AB11" i="62" s="1"/>
  <c r="AC11" i="62" s="1"/>
  <c r="C11" i="62"/>
  <c r="C10" i="62"/>
  <c r="D10" i="62" s="1"/>
  <c r="E10" i="62" s="1"/>
  <c r="F10" i="62" s="1"/>
  <c r="G10" i="62" s="1"/>
  <c r="H10" i="62" s="1"/>
  <c r="I10" i="62" s="1"/>
  <c r="J10" i="62" s="1"/>
  <c r="K10" i="62" s="1"/>
  <c r="L10" i="62" s="1"/>
  <c r="M10" i="62" s="1"/>
  <c r="N10" i="62" s="1"/>
  <c r="O10" i="62" s="1"/>
  <c r="P10" i="62" s="1"/>
  <c r="Q10" i="62" s="1"/>
  <c r="R10" i="62" s="1"/>
  <c r="S10" i="62" s="1"/>
  <c r="T10" i="62" s="1"/>
  <c r="U10" i="62" s="1"/>
  <c r="V10" i="62" s="1"/>
  <c r="W10" i="62" s="1"/>
  <c r="X10" i="62" s="1"/>
  <c r="Y10" i="62" s="1"/>
  <c r="Z10" i="62" s="1"/>
  <c r="AA10" i="62" s="1"/>
  <c r="AB10" i="62" s="1"/>
  <c r="AC10" i="62" s="1"/>
  <c r="D9" i="62"/>
  <c r="E9" i="62" s="1"/>
  <c r="F9" i="62" s="1"/>
  <c r="G9" i="62" s="1"/>
  <c r="H9" i="62" s="1"/>
  <c r="I9" i="62" s="1"/>
  <c r="J9" i="62" s="1"/>
  <c r="K9" i="62" s="1"/>
  <c r="L9" i="62" s="1"/>
  <c r="M9" i="62" s="1"/>
  <c r="N9" i="62" s="1"/>
  <c r="O9" i="62" s="1"/>
  <c r="P9" i="62" s="1"/>
  <c r="Q9" i="62" s="1"/>
  <c r="R9" i="62" s="1"/>
  <c r="S9" i="62" s="1"/>
  <c r="T9" i="62" s="1"/>
  <c r="U9" i="62" s="1"/>
  <c r="V9" i="62" s="1"/>
  <c r="W9" i="62" s="1"/>
  <c r="X9" i="62" s="1"/>
  <c r="Y9" i="62" s="1"/>
  <c r="Z9" i="62" s="1"/>
  <c r="AA9" i="62" s="1"/>
  <c r="AB9" i="62" s="1"/>
  <c r="AC9" i="62" s="1"/>
  <c r="C9" i="62"/>
  <c r="G59" i="64" l="1"/>
  <c r="H59" i="64" s="1"/>
  <c r="M59" i="64" s="1"/>
  <c r="N55" i="64"/>
  <c r="L54" i="64"/>
  <c r="D24" i="62"/>
  <c r="E24" i="62" s="1"/>
  <c r="F24" i="62" s="1"/>
  <c r="G24" i="62" s="1"/>
  <c r="H24" i="62" s="1"/>
  <c r="Z12" i="62"/>
  <c r="D23" i="62"/>
  <c r="E23" i="62" s="1"/>
  <c r="F23" i="62" s="1"/>
  <c r="G23" i="62" s="1"/>
  <c r="H23" i="62" s="1"/>
  <c r="D25" i="62"/>
  <c r="D22" i="62"/>
  <c r="E25" i="62"/>
  <c r="F25" i="62" s="1"/>
  <c r="G25" i="62" s="1"/>
  <c r="E22" i="62"/>
  <c r="F22" i="62" s="1"/>
  <c r="G22" i="62" s="1"/>
  <c r="H22" i="62" s="1"/>
  <c r="G58" i="64" l="1"/>
  <c r="H58" i="64" s="1"/>
  <c r="M58" i="64" s="1"/>
  <c r="N54" i="64"/>
  <c r="L53" i="64"/>
  <c r="Z13" i="62"/>
  <c r="AA12" i="62"/>
  <c r="H65" i="56"/>
  <c r="I65" i="56"/>
  <c r="J65" i="56"/>
  <c r="K65" i="56"/>
  <c r="H66" i="56"/>
  <c r="I66" i="56"/>
  <c r="J66" i="56"/>
  <c r="K66" i="56"/>
  <c r="H67" i="56"/>
  <c r="I67" i="56"/>
  <c r="J67" i="56"/>
  <c r="K67" i="56"/>
  <c r="H68" i="56"/>
  <c r="I68" i="56"/>
  <c r="J68" i="56"/>
  <c r="K68" i="56"/>
  <c r="H69" i="56"/>
  <c r="I69" i="56"/>
  <c r="J69" i="56"/>
  <c r="K69" i="56"/>
  <c r="H70" i="56"/>
  <c r="I70" i="56"/>
  <c r="J70" i="56"/>
  <c r="K70" i="56"/>
  <c r="H71" i="56"/>
  <c r="I71" i="56"/>
  <c r="J71" i="56"/>
  <c r="K71" i="56"/>
  <c r="H72" i="56"/>
  <c r="I72" i="56"/>
  <c r="J72" i="56"/>
  <c r="K72" i="56"/>
  <c r="H73" i="56"/>
  <c r="I73" i="56"/>
  <c r="J73" i="56"/>
  <c r="K73" i="56"/>
  <c r="H74" i="56"/>
  <c r="I74" i="56"/>
  <c r="J74" i="56"/>
  <c r="K74" i="56"/>
  <c r="H75" i="56"/>
  <c r="I75" i="56"/>
  <c r="J75" i="56"/>
  <c r="K75" i="56"/>
  <c r="H76" i="56"/>
  <c r="I76" i="56"/>
  <c r="J76" i="56"/>
  <c r="K76" i="56"/>
  <c r="H77" i="56"/>
  <c r="I77" i="56"/>
  <c r="J77" i="56"/>
  <c r="K77" i="56"/>
  <c r="H78" i="56"/>
  <c r="I78" i="56"/>
  <c r="J78" i="56"/>
  <c r="K78" i="56"/>
  <c r="H79" i="56"/>
  <c r="I79" i="56"/>
  <c r="J79" i="56"/>
  <c r="K79" i="56"/>
  <c r="H80" i="56"/>
  <c r="I80" i="56"/>
  <c r="J80" i="56"/>
  <c r="K80" i="56"/>
  <c r="H81" i="56"/>
  <c r="I81" i="56"/>
  <c r="J81" i="56"/>
  <c r="K81" i="56"/>
  <c r="H82" i="56"/>
  <c r="I82" i="56"/>
  <c r="J82" i="56"/>
  <c r="K82" i="56"/>
  <c r="H83" i="56"/>
  <c r="I83" i="56"/>
  <c r="J83" i="56"/>
  <c r="K83" i="56"/>
  <c r="H84" i="56"/>
  <c r="I84" i="56"/>
  <c r="J84" i="56"/>
  <c r="K84" i="56"/>
  <c r="H85" i="56"/>
  <c r="I85" i="56"/>
  <c r="J85" i="56"/>
  <c r="K85" i="56"/>
  <c r="H86" i="56"/>
  <c r="I86" i="56"/>
  <c r="J86" i="56"/>
  <c r="K86" i="56"/>
  <c r="H5" i="56"/>
  <c r="I5" i="56"/>
  <c r="J5" i="56"/>
  <c r="K5" i="56"/>
  <c r="H6" i="56"/>
  <c r="I6" i="56"/>
  <c r="J6" i="56"/>
  <c r="K6" i="56"/>
  <c r="H7" i="56"/>
  <c r="I7" i="56"/>
  <c r="J7" i="56"/>
  <c r="K7" i="56"/>
  <c r="H8" i="56"/>
  <c r="I8" i="56"/>
  <c r="J8" i="56"/>
  <c r="K8" i="56"/>
  <c r="H9" i="56"/>
  <c r="I9" i="56"/>
  <c r="J9" i="56"/>
  <c r="K9" i="56"/>
  <c r="H10" i="56"/>
  <c r="I10" i="56"/>
  <c r="J10" i="56"/>
  <c r="K10" i="56"/>
  <c r="H11" i="56"/>
  <c r="I11" i="56"/>
  <c r="J11" i="56"/>
  <c r="K11" i="56"/>
  <c r="H12" i="56"/>
  <c r="I12" i="56"/>
  <c r="J12" i="56"/>
  <c r="K12" i="56"/>
  <c r="H13" i="56"/>
  <c r="I13" i="56"/>
  <c r="J13" i="56"/>
  <c r="K13" i="56"/>
  <c r="H14" i="56"/>
  <c r="I14" i="56"/>
  <c r="J14" i="56"/>
  <c r="K14" i="56"/>
  <c r="H15" i="56"/>
  <c r="I15" i="56"/>
  <c r="J15" i="56"/>
  <c r="K15" i="56"/>
  <c r="H16" i="56"/>
  <c r="I16" i="56"/>
  <c r="J16" i="56"/>
  <c r="K16" i="56"/>
  <c r="H17" i="56"/>
  <c r="I17" i="56"/>
  <c r="J17" i="56"/>
  <c r="K17" i="56"/>
  <c r="H18" i="56"/>
  <c r="I18" i="56"/>
  <c r="J18" i="56"/>
  <c r="K18" i="56"/>
  <c r="H19" i="56"/>
  <c r="I19" i="56"/>
  <c r="J19" i="56"/>
  <c r="K19" i="56"/>
  <c r="H20" i="56"/>
  <c r="I20" i="56"/>
  <c r="J20" i="56"/>
  <c r="K20" i="56"/>
  <c r="H21" i="56"/>
  <c r="I21" i="56"/>
  <c r="J21" i="56"/>
  <c r="K21" i="56"/>
  <c r="H22" i="56"/>
  <c r="I22" i="56"/>
  <c r="J22" i="56"/>
  <c r="K22" i="56"/>
  <c r="H23" i="56"/>
  <c r="I23" i="56"/>
  <c r="J23" i="56"/>
  <c r="K23" i="56"/>
  <c r="H24" i="56"/>
  <c r="I24" i="56"/>
  <c r="J24" i="56"/>
  <c r="K24" i="56"/>
  <c r="H25" i="56"/>
  <c r="I25" i="56"/>
  <c r="J25" i="56"/>
  <c r="K25" i="56"/>
  <c r="H26" i="56"/>
  <c r="I26" i="56"/>
  <c r="J26" i="56"/>
  <c r="K26" i="56"/>
  <c r="H27" i="56"/>
  <c r="I27" i="56"/>
  <c r="J27" i="56"/>
  <c r="K27" i="56"/>
  <c r="H28" i="56"/>
  <c r="I28" i="56"/>
  <c r="J28" i="56"/>
  <c r="K28" i="56"/>
  <c r="H29" i="56"/>
  <c r="I29" i="56"/>
  <c r="J29" i="56"/>
  <c r="K29" i="56"/>
  <c r="H30" i="56"/>
  <c r="I30" i="56"/>
  <c r="J30" i="56"/>
  <c r="K30" i="56"/>
  <c r="H31" i="56"/>
  <c r="I31" i="56"/>
  <c r="J31" i="56"/>
  <c r="K31" i="56"/>
  <c r="H32" i="56"/>
  <c r="I32" i="56"/>
  <c r="J32" i="56"/>
  <c r="K32" i="56"/>
  <c r="H33" i="56"/>
  <c r="I33" i="56"/>
  <c r="J33" i="56"/>
  <c r="K33" i="56"/>
  <c r="H34" i="56"/>
  <c r="I34" i="56"/>
  <c r="J34" i="56"/>
  <c r="K34" i="56"/>
  <c r="H35" i="56"/>
  <c r="I35" i="56"/>
  <c r="J35" i="56"/>
  <c r="K35" i="56"/>
  <c r="H36" i="56"/>
  <c r="I36" i="56"/>
  <c r="J36" i="56"/>
  <c r="K36" i="56"/>
  <c r="H37" i="56"/>
  <c r="I37" i="56"/>
  <c r="J37" i="56"/>
  <c r="K37" i="56"/>
  <c r="H38" i="56"/>
  <c r="I38" i="56"/>
  <c r="J38" i="56"/>
  <c r="K38" i="56"/>
  <c r="H39" i="56"/>
  <c r="I39" i="56"/>
  <c r="J39" i="56"/>
  <c r="K39" i="56"/>
  <c r="H40" i="56"/>
  <c r="I40" i="56"/>
  <c r="J40" i="56"/>
  <c r="K40" i="56"/>
  <c r="H41" i="56"/>
  <c r="I41" i="56"/>
  <c r="J41" i="56"/>
  <c r="K41" i="56"/>
  <c r="H42" i="56"/>
  <c r="I42" i="56"/>
  <c r="J42" i="56"/>
  <c r="K42" i="56"/>
  <c r="H43" i="56"/>
  <c r="I43" i="56"/>
  <c r="J43" i="56"/>
  <c r="K43" i="56"/>
  <c r="H44" i="56"/>
  <c r="I44" i="56"/>
  <c r="J44" i="56"/>
  <c r="K44" i="56"/>
  <c r="H45" i="56"/>
  <c r="I45" i="56"/>
  <c r="J45" i="56"/>
  <c r="K45" i="56"/>
  <c r="H46" i="56"/>
  <c r="I46" i="56"/>
  <c r="J46" i="56"/>
  <c r="K46" i="56"/>
  <c r="H47" i="56"/>
  <c r="I47" i="56"/>
  <c r="J47" i="56"/>
  <c r="K47" i="56"/>
  <c r="H48" i="56"/>
  <c r="I48" i="56"/>
  <c r="J48" i="56"/>
  <c r="K48" i="56"/>
  <c r="H49" i="56"/>
  <c r="I49" i="56"/>
  <c r="J49" i="56"/>
  <c r="K49" i="56"/>
  <c r="H50" i="56"/>
  <c r="I50" i="56"/>
  <c r="J50" i="56"/>
  <c r="K50" i="56"/>
  <c r="H51" i="56"/>
  <c r="I51" i="56"/>
  <c r="J51" i="56"/>
  <c r="K51" i="56"/>
  <c r="H52" i="56"/>
  <c r="I52" i="56"/>
  <c r="J52" i="56"/>
  <c r="K52" i="56"/>
  <c r="H53" i="56"/>
  <c r="I53" i="56"/>
  <c r="J53" i="56"/>
  <c r="K53" i="56"/>
  <c r="H54" i="56"/>
  <c r="I54" i="56"/>
  <c r="J54" i="56"/>
  <c r="K54" i="56"/>
  <c r="H55" i="56"/>
  <c r="I55" i="56"/>
  <c r="J55" i="56"/>
  <c r="K55" i="56"/>
  <c r="H56" i="56"/>
  <c r="I56" i="56"/>
  <c r="J56" i="56"/>
  <c r="K56" i="56"/>
  <c r="H57" i="56"/>
  <c r="I57" i="56"/>
  <c r="J57" i="56"/>
  <c r="K57" i="56"/>
  <c r="H58" i="56"/>
  <c r="I58" i="56"/>
  <c r="J58" i="56"/>
  <c r="K58" i="56"/>
  <c r="H59" i="56"/>
  <c r="I59" i="56"/>
  <c r="J59" i="56"/>
  <c r="K59" i="56"/>
  <c r="H60" i="56"/>
  <c r="I60" i="56"/>
  <c r="J60" i="56"/>
  <c r="K60" i="56"/>
  <c r="H61" i="56"/>
  <c r="I61" i="56"/>
  <c r="J61" i="56"/>
  <c r="K61" i="56"/>
  <c r="H62" i="56"/>
  <c r="I62" i="56"/>
  <c r="J62" i="56"/>
  <c r="K62" i="56"/>
  <c r="H63" i="56"/>
  <c r="I63" i="56"/>
  <c r="J63" i="56"/>
  <c r="K63" i="56"/>
  <c r="H64" i="56"/>
  <c r="I64" i="56"/>
  <c r="J64" i="56"/>
  <c r="K64" i="56"/>
  <c r="I4" i="56"/>
  <c r="J4" i="56"/>
  <c r="K4" i="56"/>
  <c r="H4" i="56"/>
  <c r="G57" i="64" l="1"/>
  <c r="H57" i="64" s="1"/>
  <c r="M57" i="64" s="1"/>
  <c r="G56" i="64"/>
  <c r="N53" i="64"/>
  <c r="L52" i="64"/>
  <c r="AB12" i="62"/>
  <c r="AB13" i="62" s="1"/>
  <c r="AA13" i="62"/>
  <c r="AC6" i="62"/>
  <c r="H19" i="62" s="1"/>
  <c r="H25" i="62" s="1"/>
  <c r="AC12" i="62"/>
  <c r="E43" i="46"/>
  <c r="E42" i="46"/>
  <c r="E41" i="46"/>
  <c r="P34" i="46"/>
  <c r="R34" i="46"/>
  <c r="K34" i="46"/>
  <c r="N52" i="64" l="1"/>
  <c r="L51" i="64"/>
  <c r="H56" i="64"/>
  <c r="G55" i="64"/>
  <c r="M56" i="64"/>
  <c r="D42" i="46"/>
  <c r="D41" i="46"/>
  <c r="H55" i="64" l="1"/>
  <c r="G54" i="64"/>
  <c r="N51" i="64"/>
  <c r="L50" i="64"/>
  <c r="M55" i="64"/>
  <c r="M34" i="46"/>
  <c r="AD34" i="46"/>
  <c r="J43" i="46" s="1"/>
  <c r="AF34" i="46"/>
  <c r="Y34" i="46"/>
  <c r="G43" i="46" s="1"/>
  <c r="AB34" i="46"/>
  <c r="I43" i="46" s="1"/>
  <c r="W34" i="46"/>
  <c r="H43" i="46" s="1"/>
  <c r="T34" i="46"/>
  <c r="I34" i="46"/>
  <c r="D43" i="46" s="1"/>
  <c r="E34" i="46"/>
  <c r="B34" i="46"/>
  <c r="B43" i="46" s="1"/>
  <c r="F42" i="46"/>
  <c r="F41" i="46"/>
  <c r="N50" i="64" l="1"/>
  <c r="L49" i="64"/>
  <c r="H54" i="64"/>
  <c r="G53" i="64"/>
  <c r="M54" i="64"/>
  <c r="F43" i="46"/>
  <c r="H53" i="64" l="1"/>
  <c r="G52" i="64"/>
  <c r="N49" i="64"/>
  <c r="L48" i="64"/>
  <c r="M53" i="64"/>
  <c r="E40" i="50"/>
  <c r="F40" i="50"/>
  <c r="C40" i="50"/>
  <c r="D40" i="50"/>
  <c r="B40" i="50"/>
  <c r="N48" i="64" l="1"/>
  <c r="L47" i="64"/>
  <c r="H52" i="64"/>
  <c r="G51" i="64"/>
  <c r="M52" i="64"/>
  <c r="H51" i="64" l="1"/>
  <c r="G50" i="64"/>
  <c r="N47" i="64"/>
  <c r="L46" i="64"/>
  <c r="M51" i="64"/>
  <c r="N46" i="64" l="1"/>
  <c r="L45" i="64"/>
  <c r="H50" i="64"/>
  <c r="G49" i="64"/>
  <c r="M50" i="64"/>
  <c r="D11" i="44"/>
  <c r="E11" i="44" s="1"/>
  <c r="F11" i="44" s="1"/>
  <c r="G11" i="44" s="1"/>
  <c r="H11" i="44" s="1"/>
  <c r="I11" i="44" s="1"/>
  <c r="J11" i="44" s="1"/>
  <c r="K11" i="44" s="1"/>
  <c r="L11" i="44" s="1"/>
  <c r="M11" i="44" s="1"/>
  <c r="N11" i="44" s="1"/>
  <c r="O11" i="44" s="1"/>
  <c r="P11" i="44" s="1"/>
  <c r="Q11" i="44" s="1"/>
  <c r="R11" i="44" s="1"/>
  <c r="S11" i="44" s="1"/>
  <c r="T11" i="44" s="1"/>
  <c r="U11" i="44" s="1"/>
  <c r="V11" i="44" s="1"/>
  <c r="W11" i="44" s="1"/>
  <c r="D12" i="44"/>
  <c r="E12" i="44" s="1"/>
  <c r="F12" i="44" s="1"/>
  <c r="G12" i="44" s="1"/>
  <c r="H12" i="44" s="1"/>
  <c r="I12" i="44" s="1"/>
  <c r="J12" i="44" s="1"/>
  <c r="K12" i="44" s="1"/>
  <c r="L12" i="44" s="1"/>
  <c r="M12" i="44" s="1"/>
  <c r="N12" i="44" s="1"/>
  <c r="O12" i="44" s="1"/>
  <c r="P12" i="44" s="1"/>
  <c r="Q12" i="44" s="1"/>
  <c r="R12" i="44" s="1"/>
  <c r="S12" i="44" s="1"/>
  <c r="T12" i="44" s="1"/>
  <c r="U12" i="44" s="1"/>
  <c r="V12" i="44" s="1"/>
  <c r="W12" i="44" s="1"/>
  <c r="D13" i="44"/>
  <c r="E13" i="44"/>
  <c r="F13" i="44" s="1"/>
  <c r="G13" i="44" s="1"/>
  <c r="H13" i="44" s="1"/>
  <c r="I13" i="44" s="1"/>
  <c r="J13" i="44" s="1"/>
  <c r="K13" i="44" s="1"/>
  <c r="L13" i="44" s="1"/>
  <c r="M13" i="44" s="1"/>
  <c r="N13" i="44" s="1"/>
  <c r="O13" i="44" s="1"/>
  <c r="P13" i="44" s="1"/>
  <c r="Q13" i="44" s="1"/>
  <c r="R13" i="44" s="1"/>
  <c r="S13" i="44" s="1"/>
  <c r="T13" i="44" s="1"/>
  <c r="U13" i="44" s="1"/>
  <c r="V13" i="44" s="1"/>
  <c r="W13" i="44" s="1"/>
  <c r="D10" i="44"/>
  <c r="E10" i="44" s="1"/>
  <c r="F10" i="44" s="1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Q10" i="44" s="1"/>
  <c r="R10" i="44" s="1"/>
  <c r="S10" i="44" s="1"/>
  <c r="T10" i="44" s="1"/>
  <c r="U10" i="44" s="1"/>
  <c r="V10" i="44" s="1"/>
  <c r="W10" i="44" s="1"/>
  <c r="H49" i="64" l="1"/>
  <c r="G48" i="64"/>
  <c r="N45" i="64"/>
  <c r="L44" i="64"/>
  <c r="M49" i="64"/>
  <c r="N44" i="64" l="1"/>
  <c r="L43" i="64"/>
  <c r="H48" i="64"/>
  <c r="G47" i="64"/>
  <c r="M48" i="64"/>
  <c r="G208" i="35"/>
  <c r="F208" i="35"/>
  <c r="H47" i="64" l="1"/>
  <c r="G46" i="64"/>
  <c r="N43" i="64"/>
  <c r="L42" i="64"/>
  <c r="M47" i="64"/>
  <c r="I19" i="27"/>
  <c r="H19" i="27"/>
  <c r="G19" i="27"/>
  <c r="I18" i="27"/>
  <c r="H18" i="27"/>
  <c r="G18" i="27"/>
  <c r="I17" i="27"/>
  <c r="H17" i="27"/>
  <c r="J17" i="27" s="1"/>
  <c r="G17" i="27"/>
  <c r="I16" i="27"/>
  <c r="H16" i="27"/>
  <c r="G16" i="27"/>
  <c r="I15" i="27"/>
  <c r="H15" i="27"/>
  <c r="J15" i="27" s="1"/>
  <c r="G15" i="27"/>
  <c r="I14" i="27"/>
  <c r="H14" i="27"/>
  <c r="G14" i="27"/>
  <c r="I13" i="27"/>
  <c r="H13" i="27"/>
  <c r="J13" i="27" s="1"/>
  <c r="G13" i="27"/>
  <c r="I12" i="27"/>
  <c r="H12" i="27"/>
  <c r="G12" i="27"/>
  <c r="I11" i="27"/>
  <c r="H11" i="27"/>
  <c r="J11" i="27" s="1"/>
  <c r="G11" i="27"/>
  <c r="I10" i="27"/>
  <c r="H10" i="27"/>
  <c r="G10" i="27"/>
  <c r="I9" i="27"/>
  <c r="H9" i="27"/>
  <c r="G9" i="27"/>
  <c r="I8" i="27"/>
  <c r="H8" i="27"/>
  <c r="G8" i="27"/>
  <c r="I7" i="27"/>
  <c r="H7" i="27"/>
  <c r="G7" i="27"/>
  <c r="I6" i="27"/>
  <c r="H6" i="27"/>
  <c r="G6" i="27"/>
  <c r="I5" i="27"/>
  <c r="H5" i="27"/>
  <c r="G5" i="27"/>
  <c r="I4" i="27"/>
  <c r="H4" i="27"/>
  <c r="G4" i="27"/>
  <c r="I3" i="27"/>
  <c r="H3" i="27"/>
  <c r="J3" i="27" s="1"/>
  <c r="G3" i="27"/>
  <c r="N42" i="64" l="1"/>
  <c r="L41" i="64"/>
  <c r="H46" i="64"/>
  <c r="G45" i="64"/>
  <c r="M46" i="64"/>
  <c r="J4" i="27"/>
  <c r="J6" i="27"/>
  <c r="J8" i="27"/>
  <c r="J10" i="27"/>
  <c r="J5" i="27"/>
  <c r="J7" i="27"/>
  <c r="J9" i="27"/>
  <c r="J12" i="27"/>
  <c r="J14" i="27"/>
  <c r="J16" i="27"/>
  <c r="J18" i="27"/>
  <c r="J19" i="27"/>
  <c r="H45" i="64" l="1"/>
  <c r="G44" i="64"/>
  <c r="N41" i="64"/>
  <c r="L40" i="64"/>
  <c r="M45" i="64"/>
  <c r="N40" i="64" l="1"/>
  <c r="L39" i="64"/>
  <c r="H44" i="64"/>
  <c r="G43" i="64"/>
  <c r="M44" i="64"/>
  <c r="H43" i="64" l="1"/>
  <c r="G42" i="64"/>
  <c r="N39" i="64"/>
  <c r="L38" i="64"/>
  <c r="M43" i="64"/>
  <c r="N38" i="64" l="1"/>
  <c r="L37" i="64"/>
  <c r="H42" i="64"/>
  <c r="M42" i="64" s="1"/>
  <c r="G41" i="64"/>
  <c r="H41" i="64" l="1"/>
  <c r="M41" i="64" s="1"/>
  <c r="G40" i="64"/>
  <c r="N37" i="64"/>
  <c r="L36" i="64"/>
  <c r="N36" i="64" l="1"/>
  <c r="L35" i="64"/>
  <c r="H40" i="64"/>
  <c r="M40" i="64" s="1"/>
  <c r="G39" i="64"/>
  <c r="H39" i="64" l="1"/>
  <c r="M39" i="64" s="1"/>
  <c r="G38" i="64"/>
  <c r="N35" i="64"/>
  <c r="L34" i="64"/>
  <c r="N34" i="64" l="1"/>
  <c r="L33" i="64"/>
  <c r="H38" i="64"/>
  <c r="M38" i="64" s="1"/>
  <c r="G37" i="64"/>
  <c r="H37" i="64" l="1"/>
  <c r="G36" i="64"/>
  <c r="N33" i="64"/>
  <c r="L32" i="64"/>
  <c r="M37" i="64"/>
  <c r="H36" i="64" l="1"/>
  <c r="G35" i="64"/>
  <c r="N32" i="64"/>
  <c r="L31" i="64"/>
  <c r="M36" i="64"/>
  <c r="N31" i="64" l="1"/>
  <c r="L30" i="64"/>
  <c r="H35" i="64"/>
  <c r="G34" i="64"/>
  <c r="M35" i="64"/>
  <c r="H34" i="64" l="1"/>
  <c r="M34" i="64" s="1"/>
  <c r="G33" i="64"/>
  <c r="N30" i="64"/>
  <c r="L29" i="64"/>
  <c r="N29" i="64" l="1"/>
  <c r="L28" i="64"/>
  <c r="H33" i="64"/>
  <c r="M33" i="64" s="1"/>
  <c r="G32" i="64"/>
  <c r="H32" i="64" l="1"/>
  <c r="G31" i="64"/>
  <c r="N28" i="64"/>
  <c r="L27" i="64"/>
  <c r="M32" i="64"/>
  <c r="N27" i="64" l="1"/>
  <c r="L26" i="64"/>
  <c r="H31" i="64"/>
  <c r="M31" i="64" s="1"/>
  <c r="G30" i="64"/>
  <c r="H30" i="64" l="1"/>
  <c r="G29" i="64"/>
  <c r="N26" i="64"/>
  <c r="L25" i="64"/>
  <c r="M30" i="64"/>
  <c r="N25" i="64" l="1"/>
  <c r="L24" i="64"/>
  <c r="H29" i="64"/>
  <c r="M29" i="64" s="1"/>
  <c r="G28" i="64"/>
  <c r="H28" i="64" l="1"/>
  <c r="G27" i="64"/>
  <c r="N24" i="64"/>
  <c r="L23" i="64"/>
  <c r="M28" i="64"/>
  <c r="N23" i="64" l="1"/>
  <c r="L22" i="64"/>
  <c r="H27" i="64"/>
  <c r="M27" i="64" s="1"/>
  <c r="G26" i="64"/>
  <c r="H26" i="64" l="1"/>
  <c r="G25" i="64"/>
  <c r="N22" i="64"/>
  <c r="L21" i="64"/>
  <c r="M26" i="64"/>
  <c r="N21" i="64" l="1"/>
  <c r="L20" i="64"/>
  <c r="H25" i="64"/>
  <c r="G24" i="64"/>
  <c r="M25" i="64"/>
  <c r="H24" i="64" l="1"/>
  <c r="G23" i="64"/>
  <c r="N20" i="64"/>
  <c r="L19" i="64"/>
  <c r="M24" i="64"/>
  <c r="N19" i="64" l="1"/>
  <c r="L18" i="64"/>
  <c r="H23" i="64"/>
  <c r="M23" i="64" s="1"/>
  <c r="G22" i="64"/>
  <c r="H22" i="64" l="1"/>
  <c r="G21" i="64"/>
  <c r="N18" i="64"/>
  <c r="L17" i="64"/>
  <c r="M22" i="64"/>
  <c r="N17" i="64" l="1"/>
  <c r="L16" i="64"/>
  <c r="H21" i="64"/>
  <c r="M21" i="64" s="1"/>
  <c r="G20" i="64"/>
  <c r="H20" i="64" l="1"/>
  <c r="G19" i="64"/>
  <c r="N16" i="64"/>
  <c r="L15" i="64"/>
  <c r="M20" i="64"/>
  <c r="N15" i="64" l="1"/>
  <c r="L14" i="64"/>
  <c r="H19" i="64"/>
  <c r="M19" i="64" s="1"/>
  <c r="G18" i="64"/>
  <c r="H18" i="64" l="1"/>
  <c r="G17" i="64"/>
  <c r="N14" i="64"/>
  <c r="L13" i="64"/>
  <c r="M18" i="64"/>
  <c r="N13" i="64" l="1"/>
  <c r="L12" i="64"/>
  <c r="H17" i="64"/>
  <c r="M17" i="64" s="1"/>
  <c r="G16" i="64"/>
  <c r="H16" i="64" l="1"/>
  <c r="G15" i="64"/>
  <c r="N12" i="64"/>
  <c r="L11" i="64"/>
  <c r="M16" i="64"/>
  <c r="L10" i="64" l="1"/>
  <c r="N11" i="64"/>
  <c r="H15" i="64"/>
  <c r="M15" i="64" s="1"/>
  <c r="G14" i="64"/>
  <c r="H14" i="64" l="1"/>
  <c r="G13" i="64"/>
  <c r="M14" i="64"/>
  <c r="N10" i="64"/>
  <c r="L9" i="64"/>
  <c r="H13" i="64" l="1"/>
  <c r="G12" i="64"/>
  <c r="N9" i="64"/>
  <c r="L8" i="64"/>
  <c r="M13" i="64"/>
  <c r="N8" i="64" l="1"/>
  <c r="L7" i="64"/>
  <c r="H12" i="64"/>
  <c r="M12" i="64" s="1"/>
  <c r="G11" i="64"/>
  <c r="H11" i="64" l="1"/>
  <c r="G10" i="64"/>
  <c r="N7" i="64"/>
  <c r="L6" i="64"/>
  <c r="M11" i="64"/>
  <c r="N6" i="64" l="1"/>
  <c r="L5" i="64"/>
  <c r="H10" i="64"/>
  <c r="G9" i="64"/>
  <c r="M10" i="64"/>
  <c r="H9" i="64" l="1"/>
  <c r="M9" i="64" s="1"/>
  <c r="G8" i="64"/>
  <c r="N5" i="64"/>
  <c r="L4" i="64"/>
  <c r="N4" i="64" l="1"/>
  <c r="L3" i="64"/>
  <c r="N3" i="64" s="1"/>
  <c r="H8" i="64"/>
  <c r="G7" i="64"/>
  <c r="M8" i="64"/>
  <c r="H7" i="64" l="1"/>
  <c r="M7" i="64" s="1"/>
  <c r="G6" i="64"/>
  <c r="H6" i="64" l="1"/>
  <c r="G5" i="64"/>
  <c r="M6" i="64"/>
  <c r="H5" i="64" l="1"/>
  <c r="G4" i="64"/>
  <c r="M5" i="64"/>
  <c r="H4" i="64" l="1"/>
  <c r="G3" i="64"/>
  <c r="H3" i="64" s="1"/>
  <c r="M4" i="64"/>
  <c r="M3" i="64" l="1"/>
</calcChain>
</file>

<file path=xl/sharedStrings.xml><?xml version="1.0" encoding="utf-8"?>
<sst xmlns="http://schemas.openxmlformats.org/spreadsheetml/2006/main" count="1037" uniqueCount="461">
  <si>
    <t>Taux de marge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</si>
  <si>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</si>
  <si>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</si>
  <si>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</si>
  <si>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</si>
  <si>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</si>
  <si>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</si>
  <si>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</si>
  <si>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</si>
  <si>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</si>
  <si>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</si>
  <si>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</si>
  <si>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</si>
  <si>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</si>
  <si>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</si>
  <si>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</si>
  <si>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</si>
  <si>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</si>
  <si>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</si>
  <si>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</si>
  <si>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</si>
  <si>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</si>
  <si>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/>
  </si>
  <si>
    <t>France</t>
  </si>
  <si>
    <t>i</t>
  </si>
  <si>
    <t>Allemagne</t>
  </si>
  <si>
    <t>Italie</t>
  </si>
  <si>
    <t>Japon</t>
  </si>
  <si>
    <t>Espagne</t>
  </si>
  <si>
    <t>Royaume-Uni</t>
  </si>
  <si>
    <t>Solde biens et services</t>
  </si>
  <si>
    <t>Germany</t>
  </si>
  <si>
    <t>Italy</t>
  </si>
  <si>
    <t>Japan</t>
  </si>
  <si>
    <t>Spain</t>
  </si>
  <si>
    <t>United Kingdom</t>
  </si>
  <si>
    <t>United States</t>
  </si>
  <si>
    <t>Frequency</t>
  </si>
  <si>
    <t>Time</t>
  </si>
  <si>
    <t>Country</t>
  </si>
  <si>
    <t>Variable</t>
  </si>
  <si>
    <t>Unit</t>
  </si>
  <si>
    <t>Real effective exchange rate, constant trade weights</t>
  </si>
  <si>
    <t>Index, 2010</t>
  </si>
  <si>
    <t>Relative price of exported goods and services</t>
  </si>
  <si>
    <t>Ratio</t>
  </si>
  <si>
    <t>Competitiveness indicator, relative unit labour costs, overall economy</t>
  </si>
  <si>
    <t>Index, 2010=100</t>
  </si>
  <si>
    <t>2016</t>
  </si>
  <si>
    <t>2017</t>
  </si>
  <si>
    <t>Export Growth, Values (xg_v)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</si>
  <si>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</si>
  <si>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</si>
  <si>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</si>
  <si>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</si>
  <si>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</si>
  <si>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</si>
  <si>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</si>
  <si>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</si>
  <si>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</si>
  <si>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</si>
  <si>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</si>
  <si>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</si>
  <si>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</si>
  <si>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</si>
  <si>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</si>
  <si>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</si>
  <si>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</si>
  <si>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</si>
  <si>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</si>
  <si>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</si>
  <si>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</si>
  <si>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</si>
  <si>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</si>
  <si>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</si>
  <si>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</si>
  <si>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</si>
  <si>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</si>
  <si>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</si>
  <si>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</si>
  <si>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</si>
  <si>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</si>
  <si>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</si>
  <si>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</si>
  <si>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</si>
  <si>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</si>
  <si>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</si>
  <si>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</si>
  <si>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</si>
  <si>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Géographie</t>
  </si>
  <si>
    <t>Secteurs</t>
  </si>
  <si>
    <t>Effet compétitivité pure</t>
  </si>
  <si>
    <t>T1-2006 T42011</t>
  </si>
  <si>
    <t>T1-2012 T22015</t>
  </si>
  <si>
    <t>Effet compétitivité pur</t>
  </si>
  <si>
    <t>Evolution p.d.m.</t>
  </si>
  <si>
    <t>T1-2006 T4-2011</t>
  </si>
  <si>
    <t>T1-2012 T2-2015</t>
  </si>
  <si>
    <t>Euro area</t>
  </si>
  <si>
    <t xml:space="preserve"> </t>
  </si>
  <si>
    <t>NA</t>
  </si>
  <si>
    <t>Zone euro</t>
  </si>
  <si>
    <t>Belgium</t>
  </si>
  <si>
    <t>Bulgaria</t>
  </si>
  <si>
    <t>Czech Republic</t>
  </si>
  <si>
    <t>Denmark</t>
  </si>
  <si>
    <t>Estonia</t>
  </si>
  <si>
    <t>Ireland</t>
  </si>
  <si>
    <t>Greece</t>
  </si>
  <si>
    <t>Croatia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</si>
  <si>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</si>
  <si>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</si>
  <si>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</si>
  <si>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</si>
  <si>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</si>
  <si>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</si>
  <si>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</si>
  <si>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</si>
  <si>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</si>
  <si>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</si>
  <si>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</si>
  <si>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</si>
  <si>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</si>
  <si>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</si>
  <si>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</si>
  <si>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</si>
  <si>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Turkey</t>
  </si>
  <si>
    <t>Norway</t>
  </si>
  <si>
    <t>Canada</t>
  </si>
  <si>
    <t>Korea</t>
  </si>
  <si>
    <t>Australia</t>
  </si>
  <si>
    <t>1999-2008</t>
  </si>
  <si>
    <t>2009-2015</t>
  </si>
  <si>
    <t>BIS effective exchange rate</t>
  </si>
  <si>
    <t>Nominal, Broad Indices</t>
  </si>
  <si>
    <t>Monthly averages; 2010=100</t>
  </si>
  <si>
    <t>Euro/dollar</t>
  </si>
  <si>
    <t>Competitiveness indicator, relative consumer prices (CPI), overall weights</t>
  </si>
  <si>
    <t>Indicateur basé sur le prix des exportations</t>
  </si>
  <si>
    <t>Annual</t>
  </si>
  <si>
    <t>ES</t>
  </si>
  <si>
    <t>IT</t>
  </si>
  <si>
    <t>FR</t>
  </si>
  <si>
    <t>PL</t>
  </si>
  <si>
    <t>UK</t>
  </si>
  <si>
    <t>DE</t>
  </si>
  <si>
    <t>AT</t>
  </si>
  <si>
    <t>DK</t>
  </si>
  <si>
    <t>SE</t>
  </si>
  <si>
    <t>NL</t>
  </si>
  <si>
    <t>FI</t>
  </si>
  <si>
    <t>Chine</t>
  </si>
  <si>
    <t>Tertiary</t>
  </si>
  <si>
    <t>OECD</t>
  </si>
  <si>
    <t>Slovak Republic</t>
  </si>
  <si>
    <t>European Union (28 countries)</t>
  </si>
  <si>
    <t>European Union (27 countries)</t>
  </si>
  <si>
    <t>European Union (25 countries)</t>
  </si>
  <si>
    <t>European Union (15 countries)</t>
  </si>
  <si>
    <t>Euro area (EA11-2000, EA12-2006, EA13-2007, EA15-2008, EA16-2010, EA17-2013, EA18-2014, EA19)</t>
  </si>
  <si>
    <t>Germany (until 1990 former territory of the FRG)</t>
  </si>
  <si>
    <t>Former Yugoslav Republic of Macedonia, the</t>
  </si>
  <si>
    <t>Serbia</t>
  </si>
  <si>
    <t>:</t>
  </si>
  <si>
    <t>Pourcentage des entreprises qui ont un site web</t>
  </si>
  <si>
    <t>Moyenne UE</t>
  </si>
  <si>
    <t>Pourcentage des entreprises qui utilisent un service de cloud</t>
  </si>
  <si>
    <t>Poucentage des entreprises qui utilisent un CRM</t>
  </si>
  <si>
    <t xml:space="preserve">Pourcentage des entreprises qui ont un logiciel ERP </t>
  </si>
  <si>
    <t>Pourcentage des entreprises qui emploient un spécialiste TIC</t>
  </si>
  <si>
    <t>Mean</t>
  </si>
  <si>
    <t>Score</t>
  </si>
  <si>
    <t>S.E.</t>
  </si>
  <si>
    <t>p-value</t>
  </si>
  <si>
    <t>National entities</t>
  </si>
  <si>
    <t>Sub-national entities</t>
  </si>
  <si>
    <t>Flanders (Belgium)</t>
  </si>
  <si>
    <t>England (UK)</t>
  </si>
  <si>
    <t>Northern Ireland (UK)</t>
  </si>
  <si>
    <t>England/N. Ireland (UK)</t>
  </si>
  <si>
    <t>Average</t>
  </si>
  <si>
    <t>Adjusted mean</t>
  </si>
  <si>
    <t>S.D.</t>
  </si>
  <si>
    <t>w</t>
  </si>
  <si>
    <t>16-24  year-olds</t>
  </si>
  <si>
    <t>55-65 year-olds</t>
  </si>
  <si>
    <t>Mean score</t>
  </si>
  <si>
    <t>Lower than upper secondary</t>
  </si>
  <si>
    <t>Dif.</t>
  </si>
  <si>
    <t>Skilled occupations</t>
  </si>
  <si>
    <t>Elementary occupations</t>
  </si>
  <si>
    <t>Difference between workers in skilled and elementary occupations</t>
  </si>
  <si>
    <t>Literacy</t>
  </si>
  <si>
    <t>Numeracy</t>
  </si>
  <si>
    <t>Literacy age</t>
  </si>
  <si>
    <t>literacy étude</t>
  </si>
  <si>
    <t>Literracy occupation</t>
  </si>
  <si>
    <t>numeracy age</t>
  </si>
  <si>
    <t xml:space="preserve">France </t>
  </si>
  <si>
    <t>Score litératie ensemble des adultes</t>
  </si>
  <si>
    <t>Score numératie ensemble des adultes</t>
  </si>
  <si>
    <t>Score moyen des seniors (55-65 ans)</t>
  </si>
  <si>
    <t>BE</t>
  </si>
  <si>
    <t>BG</t>
  </si>
  <si>
    <t>CY</t>
  </si>
  <si>
    <t>CZ</t>
  </si>
  <si>
    <t>EE</t>
  </si>
  <si>
    <t>EL</t>
  </si>
  <si>
    <t>HR</t>
  </si>
  <si>
    <t>HU</t>
  </si>
  <si>
    <t>IE</t>
  </si>
  <si>
    <t>LT</t>
  </si>
  <si>
    <t>LU</t>
  </si>
  <si>
    <t>LV</t>
  </si>
  <si>
    <t>MT</t>
  </si>
  <si>
    <t>PT</t>
  </si>
  <si>
    <t>RO</t>
  </si>
  <si>
    <t>SI</t>
  </si>
  <si>
    <t>SK</t>
  </si>
  <si>
    <t>Min</t>
  </si>
  <si>
    <t>Autonomie des équipes (EWC 2010)</t>
  </si>
  <si>
    <t>Possibilité de change de méthode de travail (EWC 2015)</t>
  </si>
  <si>
    <t>Manager aidant et supportif (EWC 2010)</t>
  </si>
  <si>
    <t>Retours sur travaux du manager (EWC 10)</t>
  </si>
  <si>
    <t>Consultation avant changement d'objectif (EWC 2010)</t>
  </si>
  <si>
    <t>Pratique de rémunération variable (ECS)</t>
  </si>
  <si>
    <t>Travail en équipe (ECS)</t>
  </si>
  <si>
    <t>Outils d'identification des bonnes pratiques (ECS)</t>
  </si>
  <si>
    <t>Organisation de réunion de travail pour impliquer les employés dans l'organisation du travail (ECS)</t>
  </si>
  <si>
    <t>Possibilité de changer de méthode de travail (EWC 2015)</t>
  </si>
  <si>
    <t>Consultation des employés avant changement d'objectif (EWC 2010)</t>
  </si>
  <si>
    <t>Existence d'outils d'identification des bonnes pratiques (ECS)</t>
  </si>
  <si>
    <t>Réunions de travail régulières pour impliquer les employés dans l'organisation du travail (ECS)</t>
  </si>
  <si>
    <t>Tensions perçues entre employés et employeurs* (Enquête sur la qualité de vie)</t>
  </si>
  <si>
    <t>Retours sur travaux du manager (EWC 2010)</t>
  </si>
  <si>
    <t>25-34</t>
  </si>
  <si>
    <t>Score moyen jeunes actifs (25-34 ans)</t>
  </si>
  <si>
    <t>Score moyen jeunes (16-24 ans)</t>
  </si>
  <si>
    <t>Score moyen des adultes ayant un emploi qualifié</t>
  </si>
  <si>
    <t>Score moyen des adultes diplômés de l'enseignement supérieur</t>
  </si>
  <si>
    <t>Estimates Start After</t>
  </si>
  <si>
    <t>Back to menu</t>
  </si>
  <si>
    <t>GEO/TIME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</si>
  <si>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</si>
  <si>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</si>
  <si>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</si>
  <si>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</si>
  <si>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</si>
  <si>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</si>
  <si>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</si>
  <si>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</si>
  <si>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</si>
  <si>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</si>
  <si>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</si>
  <si>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</si>
  <si>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</si>
  <si>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</si>
  <si>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</si>
  <si>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</si>
  <si>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</si>
  <si>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</si>
  <si>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</si>
  <si>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</si>
  <si>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</si>
  <si>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</si>
  <si>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</si>
  <si>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</si>
  <si>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</si>
  <si>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</si>
  <si>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</si>
  <si>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</si>
  <si>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Allemagne (jusqu'en 1990, ancien territoire de la RFA)</t>
  </si>
  <si>
    <t xml:space="preserve">Allemagne </t>
  </si>
  <si>
    <t>Alimentaire</t>
  </si>
  <si>
    <t>Autres biens industriels</t>
  </si>
  <si>
    <t>Services</t>
  </si>
  <si>
    <t>Indicateur basé sur le déflateur du PIB</t>
  </si>
  <si>
    <t>Secteur exposé</t>
  </si>
  <si>
    <t>Secteur abrité</t>
  </si>
  <si>
    <t>Delta_val</t>
  </si>
  <si>
    <t>Delta_vol</t>
  </si>
  <si>
    <t>Delta_prix</t>
  </si>
  <si>
    <t>Indice prix</t>
  </si>
  <si>
    <t>VA par heure travaillée (constant)</t>
  </si>
  <si>
    <t>Rémunération (constant prix prod)</t>
  </si>
  <si>
    <t>Rémunération par heure travaillées (courant)</t>
  </si>
  <si>
    <t>Etes vous en mesure de changer de choisir ou de changer vos méthodes de travail?</t>
  </si>
  <si>
    <t>Possibilité pour un salarié de changer/choisir sa méthode de travail (EWC 2015)</t>
  </si>
  <si>
    <t>Qualité de l'aide et du soutien du manager (EWC 2010)</t>
  </si>
  <si>
    <t>Qualité du retour et des commentaires du manager sur le travail du salarié (EWC 2010)</t>
  </si>
  <si>
    <t>Consultation des salariés avant changement d'objectif (EWC 2010)</t>
  </si>
  <si>
    <t>Travail en équipe au sein de l'entreprise (ECS)</t>
  </si>
  <si>
    <t>BACI, WTFC</t>
  </si>
  <si>
    <r>
      <rPr>
        <sz val="11"/>
        <color theme="1"/>
        <rFont val="Arial"/>
        <family val="2"/>
      </rPr>
      <t>É</t>
    </r>
    <r>
      <rPr>
        <sz val="11"/>
        <color theme="1"/>
        <rFont val="Calibri"/>
        <family val="2"/>
        <scheme val="minor"/>
      </rPr>
      <t>volution de la part de marché</t>
    </r>
  </si>
  <si>
    <r>
      <t>É</t>
    </r>
    <r>
      <rPr>
        <sz val="10"/>
        <rFont val="Arial"/>
        <family val="2"/>
      </rPr>
      <t>cart France-Allemagne</t>
    </r>
  </si>
  <si>
    <t>Score moyen des adultes ayant un emploi non qualifié</t>
  </si>
  <si>
    <t>Score moyen des adultes n'ayant pas terminé le 2è cycle du secondaire</t>
  </si>
  <si>
    <t>Evolution part de marché</t>
  </si>
  <si>
    <t>Taux de change effectif réel France (échelle de droite)</t>
  </si>
  <si>
    <t>Indicateur basé sur l'indice des prix à la consommation</t>
  </si>
  <si>
    <t>Indicateur basé sur le coût salarial unitaire</t>
  </si>
  <si>
    <t xml:space="preserve">Valeur ajoutée par heure travaillée </t>
  </si>
  <si>
    <r>
      <rPr>
        <sz val="11"/>
        <color theme="1"/>
        <rFont val="Arial"/>
        <family val="2"/>
      </rPr>
      <t>É</t>
    </r>
    <r>
      <rPr>
        <sz val="11"/>
        <color theme="1"/>
        <rFont val="Calibri"/>
        <family val="2"/>
        <scheme val="minor"/>
      </rPr>
      <t>tats-Unis</t>
    </r>
  </si>
  <si>
    <t>Négoce international</t>
  </si>
  <si>
    <t>Biens hors négoce</t>
  </si>
  <si>
    <t>Solde commercial (FAB/FAB)</t>
  </si>
  <si>
    <t>Energie</t>
  </si>
  <si>
    <t>Transports</t>
  </si>
  <si>
    <r>
      <rPr>
        <sz val="11"/>
        <color theme="1"/>
        <rFont val="Arial"/>
        <family val="2"/>
      </rPr>
      <t>É</t>
    </r>
    <r>
      <rPr>
        <sz val="11"/>
        <color theme="1"/>
        <rFont val="Calibri"/>
        <family val="2"/>
        <scheme val="minor"/>
      </rPr>
      <t>tats-unis</t>
    </r>
  </si>
  <si>
    <t>Rémunération par heure travaillée</t>
  </si>
  <si>
    <t>Ecart entre les deux</t>
  </si>
  <si>
    <t>Ecart CAF/FAB vs FAB/FAB</t>
  </si>
  <si>
    <t>Ecart b&amp;s vs total</t>
  </si>
  <si>
    <t>Moyenne OCDE</t>
  </si>
  <si>
    <t>Score du pays le plus performant dans chaque dimension</t>
  </si>
  <si>
    <t>Poucentage des entreprises qui utilisent un logiciel de gestion de la relation client</t>
  </si>
  <si>
    <t>Pourcentage des entreprises qui ont un logiciel de gestion intégrée</t>
  </si>
  <si>
    <t>GRAPHIQUE B</t>
  </si>
  <si>
    <t>é</t>
  </si>
  <si>
    <t>haut de gamme</t>
  </si>
  <si>
    <t>Numérique</t>
  </si>
  <si>
    <t>Graph</t>
  </si>
  <si>
    <t>Source</t>
  </si>
  <si>
    <t>Balance commerciale comparaison internationale</t>
  </si>
  <si>
    <t>OCDE</t>
  </si>
  <si>
    <t>Balance commerciale France</t>
  </si>
  <si>
    <t>Compte courant comparaison internationale</t>
  </si>
  <si>
    <t>Compte courant France</t>
  </si>
  <si>
    <t>Position extérieure nette France</t>
  </si>
  <si>
    <t>Banque de France</t>
  </si>
  <si>
    <t>Parts de marché comparaison internationale</t>
  </si>
  <si>
    <t>Parts de marché décomposition FR</t>
  </si>
  <si>
    <t>MEC WB</t>
  </si>
  <si>
    <t>Parts de marché décomposition comparaison ZE</t>
  </si>
  <si>
    <t>Croissance des exportations</t>
  </si>
  <si>
    <t>Attractivité</t>
  </si>
  <si>
    <t>Indicateur de compétivité prix (prix des X/Prix des X cc) multi pays</t>
  </si>
  <si>
    <t>Indicateur de compétivité prix (prix des X/Prix des X cc) France Allemagne</t>
  </si>
  <si>
    <t xml:space="preserve">Indicateur de compétivité prix (prix des X/Prix des X cc) France </t>
  </si>
  <si>
    <t xml:space="preserve">Indicateurs de compétitivité prix </t>
  </si>
  <si>
    <t>CSU zone euro</t>
  </si>
  <si>
    <t>CSU France-Allemagne</t>
  </si>
  <si>
    <t>CSU réel</t>
  </si>
  <si>
    <t>Taux de marge ZE</t>
  </si>
  <si>
    <t>AMECO</t>
  </si>
  <si>
    <t>Taux de marge FR manuf</t>
  </si>
  <si>
    <t>INSEE</t>
  </si>
  <si>
    <t>Taux de change effectif et euro/dollar</t>
  </si>
  <si>
    <t>Evolutions salaires nominaux zone euro</t>
  </si>
  <si>
    <t>Evolutions salaires nominaux Franc Allemagne</t>
  </si>
  <si>
    <t>Compétences</t>
  </si>
  <si>
    <t>Management</t>
  </si>
  <si>
    <t>Parts de marché mondial</t>
  </si>
  <si>
    <t>Graphiques Note à télécharger</t>
  </si>
  <si>
    <t>1. SOLDE DES BIENS ET SERVICES DE LA FRANCE</t>
  </si>
  <si>
    <t>2. ÉVOLUTION DES PARTS DE MARCHÉ À L’EXPORTATION, zone euro</t>
  </si>
  <si>
    <t xml:space="preserve">3. CROISSANCE ANNUELLE MOYENNE DES SALAIRES BRUTS NOMINAUX
</t>
  </si>
  <si>
    <t>2. ÉVOLUTION DES PARTS DE MARCHÉ À L’EXPORTATION, France</t>
  </si>
  <si>
    <t xml:space="preserve">4. COÛT SALARIAL UNITAIRE NOMINAL FRANCE ET ALLEMAGNE
</t>
  </si>
  <si>
    <t>5. COMPÉTENCES DE LA POPULATION ACTIVE EN LECTURE ET EN CALCUL</t>
  </si>
  <si>
    <t>6. QUALITÉ DU MANAGEMENT EN FRANCE ET DANS L’UNION EUROPÉENNE</t>
  </si>
  <si>
    <t>7. NOMBRE D'ENTREPRISES FRANÇAISES EXPORTATRICES</t>
  </si>
  <si>
    <t xml:space="preserve">8. DIFFUSION DU NUMÉRIQUE DANS LES ENTREPRISES FRANÇAISES EN 2015 </t>
  </si>
  <si>
    <t>Graphiques insérés dans les encadrés</t>
  </si>
  <si>
    <t>GRAPHIQUE A : ÉVOLUTION DES COÛTS SALARIAUX UNITAIRES  NOMINAUX</t>
  </si>
  <si>
    <t>GRAPHIQUE B : TAUX MOYENS DES PRÉLEVEMENTS SOCIAUX À LA CHARGE DES EMPLOYEURS</t>
  </si>
  <si>
    <r>
      <t xml:space="preserve">Graphiques en accès </t>
    </r>
    <r>
      <rPr>
        <b/>
        <i/>
        <sz val="10"/>
        <color rgb="FFFF0000"/>
        <rFont val="Arial"/>
        <family val="2"/>
      </rPr>
      <t>via</t>
    </r>
    <r>
      <rPr>
        <b/>
        <sz val="10"/>
        <color rgb="FFFF0000"/>
        <rFont val="Arial"/>
        <family val="2"/>
      </rPr>
      <t xml:space="preserve"> liens hypertexte</t>
    </r>
  </si>
  <si>
    <t>TAUX DE CHANGE EURO/DOLLAR ET TAUX DE CHANGE EFFECTIF NOMINAL DE LA ZONE EURO</t>
  </si>
  <si>
    <t>DIFFÉRENTS INDICATEURS DE LA COMPÉTITIVITÉ-PRIX</t>
  </si>
  <si>
    <t>COMPTE COURANT DE LA FRANCE ET DE L'ALLEMAGNE</t>
  </si>
  <si>
    <t>COÛTS SALARIAUX UNITAIRES NOMINAUX, SECTEUR ABRITÉ ET SECTEUR EXPOSÉ, COMPARAISON FRANCE-ALLEMAGNE</t>
  </si>
  <si>
    <t>CROISSANCE DE LA PRODUCTIVITÉ ET DES SALAIRES RÉELS BRUTS EN FRANCE</t>
  </si>
  <si>
    <t>COURBE DE PHILIPPS POUR LA FRANCE</t>
  </si>
  <si>
    <t xml:space="preserve">PRIX DE L'IMMOBILIER </t>
  </si>
  <si>
    <t xml:space="preserve">PARTS DE MARCHÉ MONDIAL DÉTENUES DANS LES PRODUITS HAUT DE GAMME </t>
  </si>
  <si>
    <t>Graph 1 Note pdf'!A1</t>
  </si>
  <si>
    <t>Graph 2 Zone euro Note pdf'!A1</t>
  </si>
  <si>
    <t>Graph 2 France Note pdf'!A1</t>
  </si>
  <si>
    <t>Graph 3 Note pdf'!A1</t>
  </si>
  <si>
    <t>Graph 4 note pdf'!A1</t>
  </si>
  <si>
    <t>Graph 5 Note pdf'!A1</t>
  </si>
  <si>
    <t>GRAPH 6 NOTE PDF'!A1</t>
  </si>
  <si>
    <t>Graph 7 Note pdf'!A1</t>
  </si>
  <si>
    <t>Graph 8 Note pdf'!A1</t>
  </si>
  <si>
    <t>Graphique A Encadré HTML'!A1</t>
  </si>
  <si>
    <t>Graphique B Encadré HTML'!A1</t>
  </si>
  <si>
    <t>Balance des revenus</t>
  </si>
  <si>
    <t>Balance des transferts</t>
  </si>
  <si>
    <t>Balance courante</t>
  </si>
  <si>
    <t>Titre :</t>
  </si>
  <si>
    <t>Compte financier -  Investissements directs -  en valeur mixte - Ensemble de l'économie - Net -France vis-à-vis du reste du monde - Brut</t>
  </si>
  <si>
    <t>Compte financier -  Dérivés financiers (autres que les réserves) et options sur titres des salariés -  Ensemble de l'économie - Net -France vis-à-vis du reste du monde - Brut</t>
  </si>
  <si>
    <t>Compte financier -  Autres investissements -  Ensemble de l'économie - Net -France vis-à-vis du reste du monde - Brut</t>
  </si>
  <si>
    <t>Compte financier -  Investissements de portefeuille -  Ensemble de l'économie - Net -France vis-à-vis du reste du monde - Brut</t>
  </si>
  <si>
    <t>Compte financier -  Avoirs de réserve - Banque centrale - Avoirs -France vis-à-vis du reste du monde - Brut</t>
  </si>
  <si>
    <t>Compte financier -  en valeur mixte - Ensemble de l'économie - Net -France vis-à-vis du reste du monde - Brut</t>
  </si>
  <si>
    <t>Code série :</t>
  </si>
  <si>
    <t>BPM6.A.N.FR.W1.S1.S1.LE.N.FA.D.F._Z.EUR._T._X.N</t>
  </si>
  <si>
    <t>BPM6.A.N.FR.W1.S1.S1.LE.N.FA.F.F7.T.EUR._T.T.N</t>
  </si>
  <si>
    <t>BPM6.A.N.FR.W1.S1.S1.LE.N.FA.O.F.T.EUR._T._X.N</t>
  </si>
  <si>
    <t>BPM6.A.N.FR.W1.S1.S1.LE.N.FA.P.F._Z.EUR._T.M.N</t>
  </si>
  <si>
    <t>BPM6.A.N.FR.W1.S121.S1.LE.A.FA.R.F._Z.EUR.X1._X.N</t>
  </si>
  <si>
    <t>BPM6.A.N.FR.W1.S1.S1.LE.N.FA._T.F._Z.EUR._T._X.N</t>
  </si>
  <si>
    <t>Unité :</t>
  </si>
  <si>
    <t>Euro (EUR)</t>
  </si>
  <si>
    <t>Magnitude :</t>
  </si>
  <si>
    <t>Millions (6)</t>
  </si>
  <si>
    <t>Source :</t>
  </si>
  <si>
    <t>Banque de France (FR2)</t>
  </si>
  <si>
    <t>IDE</t>
  </si>
  <si>
    <t>Dérivés</t>
  </si>
  <si>
    <t>Autres</t>
  </si>
  <si>
    <t>Portefeuille</t>
  </si>
  <si>
    <t>Réserve</t>
  </si>
  <si>
    <t>Total</t>
  </si>
  <si>
    <t>Investissement direct étranger</t>
  </si>
  <si>
    <t>Graph Hyper 1,1'!A1</t>
  </si>
  <si>
    <t xml:space="preserve">COMPTE COURANT ET ENDETTEMENT EXTÉRIEUR DE LA FRANCE  (compte courant)
</t>
  </si>
  <si>
    <t xml:space="preserve">COMPTE COURANT ET ENDETTEMENT EXTÉRIEUR DE LA FRANCE  (position extérieure nette)
</t>
  </si>
  <si>
    <t>Graph Hyper1,2'!A1</t>
  </si>
  <si>
    <t>Graphique C Encadré HTML'!A1</t>
  </si>
  <si>
    <t>Graphique  D Encadré  HTML'!A1</t>
  </si>
  <si>
    <t>Graphique  E Encadré HTML  '!A1</t>
  </si>
  <si>
    <t>Graph hyper 2'!A1</t>
  </si>
  <si>
    <t>PERFORMANCES À L'EXPORTATION DE BIENS ET SERVICES (en volume)</t>
  </si>
  <si>
    <t>Graph hyper 3'!A1</t>
  </si>
  <si>
    <t>Graph hyper 4'!A1</t>
  </si>
  <si>
    <t>Graph hyper 5 '!A1</t>
  </si>
  <si>
    <t>COUTS SALARIAUX UNITAIRES EN ZONE EURO</t>
  </si>
  <si>
    <t>Graph Hyper 6'!A1</t>
  </si>
  <si>
    <t>Graph Hyper 7'!A1</t>
  </si>
  <si>
    <t>Graph Hyper 8'!A1</t>
  </si>
  <si>
    <t>Graph Hyper 9'!A1</t>
  </si>
  <si>
    <t>Graph Hyper 10'!A1</t>
  </si>
  <si>
    <t>Graph hyper 11 '!A1</t>
  </si>
  <si>
    <r>
      <rPr>
        <b/>
        <sz val="11"/>
        <color theme="1"/>
        <rFont val="Arial"/>
        <family val="2"/>
      </rPr>
      <t>É</t>
    </r>
    <r>
      <rPr>
        <b/>
        <sz val="11"/>
        <color theme="1"/>
        <rFont val="Calibri"/>
        <family val="2"/>
        <scheme val="minor"/>
      </rPr>
      <t>tats-Unis</t>
    </r>
  </si>
  <si>
    <t>GRAPHIQUE C : PARTS DE MARCHÉ MONDIAL DÉTENUES DANS LE SECTEUR DES PRODUITS DE HAUTE TECHNOLOGIE</t>
  </si>
  <si>
    <t>GRAPHIQUE D : PARTS DES EXPORTATIONS DE PRODUITS HAUT DE GAMME DANS LES EXPORTATIONS TOTALES</t>
  </si>
  <si>
    <t>GRAPHIQUE E : PARTS DE MARCHÉ MONDIAL DÉTENUES DANS LES PRODUITS HAUT DE GAMME</t>
  </si>
  <si>
    <t>Max</t>
  </si>
  <si>
    <t>Tension perçues entre employé et employeurs (Enquête qualité de vie)*</t>
  </si>
  <si>
    <t>* inverse de l'indicateur de tension</t>
  </si>
  <si>
    <t>Questions</t>
  </si>
  <si>
    <t>Réponses</t>
  </si>
  <si>
    <t xml:space="preserve">Level of team economy </t>
  </si>
  <si>
    <t>High</t>
  </si>
  <si>
    <t>oui</t>
  </si>
  <si>
    <t>Does your manager help and support you?</t>
  </si>
  <si>
    <t>Always or most of the times</t>
  </si>
  <si>
    <t>Does your manager or supervisor generally provide feedback on your work?</t>
  </si>
  <si>
    <t>Yes</t>
  </si>
  <si>
    <t>Are you consulted before targets for your work are set</t>
  </si>
  <si>
    <t>Rémunération au résultat disponible dans l'établissement pour au moins certains employés</t>
  </si>
  <si>
    <t>Oui</t>
  </si>
  <si>
    <t>Travail d'équipe au sein de l'établissement</t>
  </si>
  <si>
    <t>Travail en équipe autonome</t>
  </si>
  <si>
    <t>Les employés de l'établissement documentent et gardent une trace de leurs bonnes pratiques</t>
  </si>
  <si>
    <t xml:space="preserve">L'établissement recourt à la pratique de réunions régulières entre les employés et les responsables directs pour impliquer les employés dans l'irganisation du travail </t>
  </si>
  <si>
    <t>Tension perçue entre les cadres et les employés</t>
  </si>
  <si>
    <t>Tension importante</t>
  </si>
  <si>
    <t>Score le plus élevé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</si>
</sst>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\ _€_-;\-* #,##0.00\ _€_-;_-* &quot;-&quot;??\ _€_-;_-@_-"/>
    <numFmt numFmtId="164" formatCode="0.0%"/>
    <numFmt numFmtId="165" formatCode="0.0"/>
    <numFmt numFmtId="166" formatCode="_-&quot;Sfr.&quot;* #,##0_-;\-&quot;Sfr.&quot;* #,##0_-;_-&quot;Sfr.&quot;* &quot;-&quot;_-;_-@_-"/>
    <numFmt numFmtId="167" formatCode="_-* #,##0_-;\-* #,##0_-;_-* &quot;-&quot;_-;_-@_-"/>
    <numFmt numFmtId="168" formatCode="_-&quot;Sfr.&quot;* #,##0.00_-;\-&quot;Sfr.&quot;* #,##0.00_-;_-&quot;Sfr.&quot;* &quot;-&quot;??_-;_-@_-"/>
    <numFmt numFmtId="169" formatCode="_-* #,##0.00_-;\-* #,##0.00_-;_-* &quot;-&quot;??_-;_-@_-"/>
    <numFmt numFmtId="170" formatCode="yyyy\-mm\-dd;@"/>
    <numFmt numFmtId="171" formatCode="mm\-yyyy"/>
    <numFmt numFmtId="172" formatCode="_-* #,##0.00_-;_-* #,##0.00\-;_-* &quot;-&quot;??_-;_-@_-"/>
    <numFmt numFmtId="173" formatCode="#,##0.0"/>
    <numFmt numFmtId="174" formatCode="#,##0.000"/>
    <numFmt numFmtId="175" formatCode="\_x0009_#,##0.000\¤\ù\®\ \˜\Ó\_x0017_;;;"/>
    <numFmt numFmtId="176" formatCode="#,##0;\-\ #,##0;_-\ &quot;- &quot;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\(0.0\)"/>
    <numFmt numFmtId="181" formatCode="General_)"/>
    <numFmt numFmtId="182" formatCode="&quot;£&quot;#,##0.00;\-&quot;£&quot;#,##0.00"/>
    <numFmt numFmtId="183" formatCode="#,##0.00%;[Red]\(#,##0.00%\)"/>
    <numFmt numFmtId="184" formatCode="&quot;$&quot;#,##0\ ;\(&quot;$&quot;#,##0\)"/>
    <numFmt numFmtId="185" formatCode="&quot;$&quot;#,##0_);\(&quot;$&quot;#,##0.0\)"/>
    <numFmt numFmtId="186" formatCode="0.00_)"/>
    <numFmt numFmtId="187" formatCode="_-* #,##0.00\ _k_r_-;\-* #,##0.00\ _k_r_-;_-* &quot;-&quot;??\ _k_r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0_);_(* \(#,##0.000\);_(* &quot;-&quot;??_);_(@_)"/>
    <numFmt numFmtId="191" formatCode="#,##0.000_);\(#,##0.000\)"/>
    <numFmt numFmtId="192" formatCode="dd\.mm\.yyyy"/>
  </numFmts>
  <fonts count="15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0"/>
      <name val="Courier New"/>
      <family val="3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MS Sans Serif"/>
      <family val="2"/>
    </font>
    <font>
      <u/>
      <sz val="11"/>
      <color theme="10"/>
      <name val="Calibri"/>
      <family val="2"/>
    </font>
    <font>
      <sz val="10"/>
      <color rgb="FF3F3F76"/>
      <name val="Arial"/>
      <family val="2"/>
    </font>
    <font>
      <u/>
      <sz val="11"/>
      <color theme="10"/>
      <name val="Cambria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name val="東風ゴシック"/>
      <family val="3"/>
      <charset val="128"/>
    </font>
    <font>
      <sz val="10"/>
      <name val="MS Sans Serif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7.5"/>
      <color indexed="12"/>
      <name val="Courier"/>
      <family val="3"/>
    </font>
    <font>
      <u/>
      <sz val="9"/>
      <color indexed="12"/>
      <name val="Times"/>
      <family val="1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name val="Helvetica"/>
      <family val="2"/>
    </font>
    <font>
      <sz val="10"/>
      <color indexed="8"/>
      <name val="Times"/>
      <family val="1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name val="Times"/>
      <family val="1"/>
    </font>
    <font>
      <sz val="11"/>
      <name val="돋움"/>
      <family val="3"/>
      <charset val="129"/>
    </font>
    <font>
      <sz val="10"/>
      <name val="ＭＳ 明朝"/>
      <family val="1"/>
      <charset val="128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sz val="10"/>
      <color theme="4"/>
      <name val="Arial"/>
      <family val="2"/>
    </font>
    <font>
      <b/>
      <sz val="8"/>
      <color theme="4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10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/>
      <bottom style="thick">
        <color theme="4" tint="0.4996795556505020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5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29" fillId="0" borderId="0" applyFill="0" applyProtection="0"/>
    <xf numFmtId="0" fontId="31" fillId="44" borderId="0" applyNumberFormat="0" applyBorder="0" applyAlignment="0" applyProtection="0"/>
    <xf numFmtId="0" fontId="30" fillId="0" borderId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2" fillId="5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62" borderId="0" applyNumberFormat="0" applyBorder="0" applyAlignment="0" applyProtection="0"/>
    <xf numFmtId="168" fontId="30" fillId="0" borderId="0" applyFont="0" applyFill="0" applyBorder="0" applyAlignment="0" applyProtection="0"/>
    <xf numFmtId="0" fontId="33" fillId="64" borderId="7" applyNumberFormat="0" applyAlignment="0" applyProtection="0"/>
    <xf numFmtId="0" fontId="32" fillId="54" borderId="0" applyNumberFormat="0" applyBorder="0" applyAlignment="0" applyProtection="0"/>
    <xf numFmtId="169" fontId="30" fillId="0" borderId="0" applyFont="0" applyFill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61" borderId="0" applyNumberFormat="0" applyBorder="0" applyAlignment="0" applyProtection="0"/>
    <xf numFmtId="167" fontId="30" fillId="0" borderId="0" applyFont="0" applyFill="0" applyBorder="0" applyAlignment="0" applyProtection="0"/>
    <xf numFmtId="0" fontId="31" fillId="42" borderId="0" applyNumberFormat="0" applyBorder="0" applyAlignment="0" applyProtection="0"/>
    <xf numFmtId="0" fontId="32" fillId="57" borderId="0" applyNumberFormat="0" applyBorder="0" applyAlignment="0" applyProtection="0"/>
    <xf numFmtId="0" fontId="30" fillId="0" borderId="17" applyNumberFormat="0" applyFill="0" applyAlignment="0" applyProtection="0"/>
    <xf numFmtId="0" fontId="30" fillId="65" borderId="0" applyNumberFormat="0" applyBorder="0" applyAlignment="0" applyProtection="0"/>
    <xf numFmtId="0" fontId="31" fillId="48" borderId="0" applyNumberFormat="0" applyBorder="0" applyAlignment="0" applyProtection="0"/>
    <xf numFmtId="0" fontId="32" fillId="59" borderId="0" applyNumberFormat="0" applyBorder="0" applyAlignment="0" applyProtection="0"/>
    <xf numFmtId="0" fontId="31" fillId="47" borderId="0" applyNumberFormat="0" applyBorder="0" applyAlignment="0" applyProtection="0"/>
    <xf numFmtId="0" fontId="31" fillId="46" borderId="0" applyNumberFormat="0" applyBorder="0" applyAlignment="0" applyProtection="0"/>
    <xf numFmtId="0" fontId="31" fillId="45" borderId="0" applyNumberFormat="0" applyBorder="0" applyAlignment="0" applyProtection="0"/>
    <xf numFmtId="0" fontId="32" fillId="53" borderId="0" applyNumberFormat="0" applyBorder="0" applyAlignment="0" applyProtection="0"/>
    <xf numFmtId="0" fontId="32" fillId="50" borderId="0" applyNumberFormat="0" applyBorder="0" applyAlignment="0" applyProtection="0"/>
    <xf numFmtId="0" fontId="32" fillId="56" borderId="0" applyNumberFormat="0" applyBorder="0" applyAlignment="0" applyProtection="0"/>
    <xf numFmtId="0" fontId="32" fillId="60" borderId="0" applyNumberFormat="0" applyBorder="0" applyAlignment="0" applyProtection="0"/>
    <xf numFmtId="0" fontId="30" fillId="63" borderId="4" applyNumberFormat="0" applyAlignment="0" applyProtection="0"/>
    <xf numFmtId="0" fontId="32" fillId="51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66" borderId="4" applyNumberFormat="0" applyAlignment="0" applyProtection="0"/>
    <xf numFmtId="0" fontId="30" fillId="0" borderId="6" applyNumberFormat="0" applyFill="0" applyAlignment="0" applyProtection="0"/>
    <xf numFmtId="0" fontId="30" fillId="67" borderId="0" applyNumberFormat="0" applyBorder="0" applyAlignment="0" applyProtection="0"/>
    <xf numFmtId="0" fontId="31" fillId="0" borderId="0"/>
    <xf numFmtId="0" fontId="30" fillId="68" borderId="8" applyNumberFormat="0" applyFont="0" applyAlignment="0" applyProtection="0"/>
    <xf numFmtId="0" fontId="30" fillId="63" borderId="5" applyNumberFormat="0" applyAlignment="0" applyProtection="0"/>
    <xf numFmtId="0" fontId="3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5" fillId="69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69" borderId="0" applyFont="0" applyFill="0" applyBorder="0" applyAlignment="0" applyProtection="0"/>
    <xf numFmtId="0" fontId="3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6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6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69" borderId="0" applyFont="0" applyFill="0" applyBorder="0" applyAlignment="0" applyProtection="0"/>
    <xf numFmtId="0" fontId="25" fillId="0" borderId="0" applyFont="0" applyFill="0" applyBorder="0" applyAlignment="0" applyProtection="0"/>
    <xf numFmtId="0" fontId="3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6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6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6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6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6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6" borderId="0" applyNumberFormat="0" applyBorder="0" applyAlignment="0" applyProtection="0"/>
    <xf numFmtId="0" fontId="18" fillId="16" borderId="0" applyNumberFormat="0" applyBorder="0" applyAlignment="0" applyProtection="0"/>
    <xf numFmtId="0" fontId="37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24" borderId="0" applyNumberFormat="0" applyBorder="0" applyAlignment="0" applyProtection="0"/>
    <xf numFmtId="0" fontId="18" fillId="24" borderId="0" applyNumberFormat="0" applyBorder="0" applyAlignment="0" applyProtection="0"/>
    <xf numFmtId="0" fontId="37" fillId="28" borderId="0" applyNumberFormat="0" applyBorder="0" applyAlignment="0" applyProtection="0"/>
    <xf numFmtId="0" fontId="18" fillId="28" borderId="0" applyNumberFormat="0" applyBorder="0" applyAlignment="0" applyProtection="0"/>
    <xf numFmtId="0" fontId="37" fillId="32" borderId="0" applyNumberFormat="0" applyBorder="0" applyAlignment="0" applyProtection="0"/>
    <xf numFmtId="0" fontId="18" fillId="32" borderId="0" applyNumberFormat="0" applyBorder="0" applyAlignment="0" applyProtection="0"/>
    <xf numFmtId="0" fontId="25" fillId="69" borderId="0" applyFont="0" applyFill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8" fillId="3" borderId="0" applyNumberFormat="0" applyBorder="0" applyAlignment="0" applyProtection="0"/>
    <xf numFmtId="0" fontId="39" fillId="6" borderId="4" applyNumberFormat="0" applyAlignment="0" applyProtection="0"/>
    <xf numFmtId="0" fontId="12" fillId="6" borderId="4" applyNumberFormat="0" applyAlignment="0" applyProtection="0"/>
    <xf numFmtId="0" fontId="40" fillId="7" borderId="7" applyNumberFormat="0" applyAlignment="0" applyProtection="0"/>
    <xf numFmtId="0" fontId="14" fillId="7" borderId="7" applyNumberFormat="0" applyAlignment="0" applyProtection="0"/>
    <xf numFmtId="172" fontId="30" fillId="0" borderId="0" applyFont="0" applyFill="0" applyBorder="0" applyAlignment="0" applyProtection="0"/>
    <xf numFmtId="0" fontId="30" fillId="69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30" fillId="69" borderId="0" applyFont="0" applyFill="0" applyBorder="0" applyAlignment="0" applyProtection="0"/>
    <xf numFmtId="1" fontId="30" fillId="69" borderId="0" applyFont="0" applyFill="0" applyBorder="0" applyAlignment="0" applyProtection="0"/>
    <xf numFmtId="2" fontId="30" fillId="69" borderId="0" applyFont="0" applyFill="0" applyBorder="0" applyAlignment="0" applyProtection="0"/>
    <xf numFmtId="0" fontId="30" fillId="69" borderId="0" applyFont="0" applyFill="0" applyBorder="0" applyAlignment="0" applyProtection="0"/>
    <xf numFmtId="0" fontId="42" fillId="2" borderId="0" applyNumberFormat="0" applyBorder="0" applyAlignment="0" applyProtection="0"/>
    <xf numFmtId="0" fontId="7" fillId="2" borderId="0" applyNumberFormat="0" applyBorder="0" applyAlignment="0" applyProtection="0"/>
    <xf numFmtId="0" fontId="43" fillId="0" borderId="1" applyNumberFormat="0" applyFill="0" applyAlignment="0" applyProtection="0"/>
    <xf numFmtId="0" fontId="4" fillId="0" borderId="1" applyNumberFormat="0" applyFill="0" applyAlignment="0" applyProtection="0"/>
    <xf numFmtId="0" fontId="44" fillId="0" borderId="2" applyNumberFormat="0" applyFill="0" applyAlignment="0" applyProtection="0"/>
    <xf numFmtId="0" fontId="5" fillId="0" borderId="2" applyNumberFormat="0" applyFill="0" applyAlignment="0" applyProtection="0"/>
    <xf numFmtId="0" fontId="45" fillId="0" borderId="3" applyNumberFormat="0" applyFill="0" applyAlignment="0" applyProtection="0"/>
    <xf numFmtId="0" fontId="6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5" borderId="4" applyNumberFormat="0" applyAlignment="0" applyProtection="0"/>
    <xf numFmtId="0" fontId="10" fillId="5" borderId="4" applyNumberFormat="0" applyAlignment="0" applyProtection="0"/>
    <xf numFmtId="0" fontId="30" fillId="69" borderId="0" applyFont="0" applyFill="0" applyBorder="0" applyAlignment="0" applyProtection="0"/>
    <xf numFmtId="3" fontId="30" fillId="69" borderId="0" applyFont="0" applyFill="0" applyBorder="0" applyAlignment="0" applyProtection="0"/>
    <xf numFmtId="3" fontId="30" fillId="69" borderId="0" applyFont="0" applyFill="0" applyBorder="0" applyAlignment="0" applyProtection="0"/>
    <xf numFmtId="173" fontId="30" fillId="69" borderId="0" applyFont="0" applyFill="0" applyBorder="0" applyAlignment="0" applyProtection="0"/>
    <xf numFmtId="4" fontId="30" fillId="69" borderId="0" applyFont="0" applyFill="0" applyBorder="0" applyAlignment="0" applyProtection="0"/>
    <xf numFmtId="174" fontId="30" fillId="69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0" fillId="69" borderId="0" applyFont="0" applyFill="0" applyBorder="0" applyAlignment="0" applyProtection="0"/>
    <xf numFmtId="175" fontId="30" fillId="69" borderId="0" applyFont="0" applyFill="0" applyBorder="0" applyAlignment="0" applyProtection="0"/>
    <xf numFmtId="175" fontId="30" fillId="69" borderId="0" applyFont="0" applyFill="0" applyBorder="0" applyAlignment="0" applyProtection="0"/>
    <xf numFmtId="0" fontId="30" fillId="69" borderId="0" applyFont="0" applyFill="0" applyBorder="0" applyAlignment="0" applyProtection="0"/>
    <xf numFmtId="0" fontId="50" fillId="0" borderId="6" applyNumberFormat="0" applyFill="0" applyAlignment="0" applyProtection="0"/>
    <xf numFmtId="0" fontId="13" fillId="0" borderId="6" applyNumberFormat="0" applyFill="0" applyAlignment="0" applyProtection="0"/>
    <xf numFmtId="0" fontId="51" fillId="4" borderId="0" applyNumberFormat="0" applyBorder="0" applyAlignment="0" applyProtection="0"/>
    <xf numFmtId="0" fontId="9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52" fillId="0" borderId="0">
      <alignment vertical="center"/>
    </xf>
    <xf numFmtId="0" fontId="2" fillId="0" borderId="0"/>
    <xf numFmtId="0" fontId="2" fillId="0" borderId="0"/>
    <xf numFmtId="0" fontId="52" fillId="0" borderId="0">
      <alignment vertical="center"/>
    </xf>
    <xf numFmtId="0" fontId="30" fillId="0" borderId="0">
      <alignment vertical="top"/>
    </xf>
    <xf numFmtId="0" fontId="2" fillId="0" borderId="0"/>
    <xf numFmtId="0" fontId="2" fillId="0" borderId="0"/>
    <xf numFmtId="0" fontId="2" fillId="0" borderId="0"/>
    <xf numFmtId="0" fontId="36" fillId="0" borderId="0"/>
    <xf numFmtId="0" fontId="52" fillId="0" borderId="0">
      <alignment vertical="center"/>
    </xf>
    <xf numFmtId="0" fontId="53" fillId="0" borderId="0">
      <alignment vertical="center"/>
    </xf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0" borderId="0"/>
    <xf numFmtId="0" fontId="55" fillId="0" borderId="0"/>
    <xf numFmtId="0" fontId="30" fillId="0" borderId="0" applyNumberFormat="0" applyFill="0" applyBorder="0" applyAlignment="0" applyProtection="0"/>
    <xf numFmtId="0" fontId="30" fillId="69" borderId="0" applyFont="0" applyFill="0" applyBorder="0" applyAlignment="0" applyProtection="0"/>
    <xf numFmtId="0" fontId="55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0" borderId="0"/>
    <xf numFmtId="0" fontId="55" fillId="0" borderId="0"/>
    <xf numFmtId="0" fontId="30" fillId="0" borderId="0"/>
    <xf numFmtId="0" fontId="55" fillId="0" borderId="0"/>
    <xf numFmtId="0" fontId="55" fillId="0" borderId="0"/>
    <xf numFmtId="0" fontId="57" fillId="0" borderId="0"/>
    <xf numFmtId="0" fontId="2" fillId="0" borderId="0"/>
    <xf numFmtId="0" fontId="2" fillId="0" borderId="0"/>
    <xf numFmtId="0" fontId="57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30" fillId="0" borderId="0"/>
    <xf numFmtId="0" fontId="3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6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58" fillId="6" borderId="5" applyNumberFormat="0" applyAlignment="0" applyProtection="0"/>
    <xf numFmtId="0" fontId="11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3" fontId="30" fillId="69" borderId="0" applyFont="0" applyFill="0" applyBorder="0" applyAlignment="0" applyProtection="0"/>
    <xf numFmtId="0" fontId="30" fillId="69" borderId="0" applyFont="0" applyFill="0" applyBorder="0" applyAlignment="0" applyProtection="0">
      <alignment horizontal="left"/>
    </xf>
    <xf numFmtId="0" fontId="28" fillId="0" borderId="0" applyNumberFormat="0" applyFill="0" applyBorder="0" applyAlignment="0" applyProtection="0"/>
    <xf numFmtId="0" fontId="17" fillId="0" borderId="9" applyNumberFormat="0" applyFill="0" applyAlignment="0" applyProtection="0"/>
    <xf numFmtId="175" fontId="30" fillId="69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69" borderId="0" applyFont="0" applyFill="0" applyBorder="0" applyAlignment="0" applyProtection="0"/>
    <xf numFmtId="0" fontId="61" fillId="69" borderId="0" applyFont="0" applyFill="0" applyBorder="0" applyAlignment="0" applyProtection="0"/>
    <xf numFmtId="0" fontId="53" fillId="0" borderId="0">
      <alignment vertical="center"/>
    </xf>
    <xf numFmtId="0" fontId="53" fillId="0" borderId="0">
      <alignment vertical="center"/>
    </xf>
    <xf numFmtId="0" fontId="62" fillId="0" borderId="0">
      <alignment vertical="top"/>
      <protection locked="0"/>
    </xf>
    <xf numFmtId="0" fontId="36" fillId="0" borderId="0"/>
    <xf numFmtId="0" fontId="68" fillId="0" borderId="0"/>
    <xf numFmtId="0" fontId="70" fillId="72" borderId="0" applyNumberFormat="0" applyBorder="0" applyAlignment="0" applyProtection="0"/>
    <xf numFmtId="0" fontId="2" fillId="10" borderId="0" applyNumberFormat="0" applyBorder="0" applyAlignment="0" applyProtection="0"/>
    <xf numFmtId="0" fontId="70" fillId="72" borderId="0" applyNumberFormat="0" applyBorder="0" applyAlignment="0" applyProtection="0"/>
    <xf numFmtId="0" fontId="2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70" fillId="73" borderId="0" applyNumberFormat="0" applyBorder="0" applyAlignment="0" applyProtection="0"/>
    <xf numFmtId="0" fontId="2" fillId="14" borderId="0" applyNumberFormat="0" applyBorder="0" applyAlignment="0" applyProtection="0"/>
    <xf numFmtId="0" fontId="70" fillId="73" borderId="0" applyNumberFormat="0" applyBorder="0" applyAlignment="0" applyProtection="0"/>
    <xf numFmtId="0" fontId="2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70" fillId="74" borderId="0" applyNumberFormat="0" applyBorder="0" applyAlignment="0" applyProtection="0"/>
    <xf numFmtId="0" fontId="2" fillId="18" borderId="0" applyNumberFormat="0" applyBorder="0" applyAlignment="0" applyProtection="0"/>
    <xf numFmtId="0" fontId="70" fillId="74" borderId="0" applyNumberFormat="0" applyBorder="0" applyAlignment="0" applyProtection="0"/>
    <xf numFmtId="0" fontId="2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70" fillId="75" borderId="0" applyNumberFormat="0" applyBorder="0" applyAlignment="0" applyProtection="0"/>
    <xf numFmtId="0" fontId="2" fillId="22" borderId="0" applyNumberFormat="0" applyBorder="0" applyAlignment="0" applyProtection="0"/>
    <xf numFmtId="0" fontId="70" fillId="75" borderId="0" applyNumberFormat="0" applyBorder="0" applyAlignment="0" applyProtection="0"/>
    <xf numFmtId="0" fontId="2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70" fillId="76" borderId="0" applyNumberFormat="0" applyBorder="0" applyAlignment="0" applyProtection="0"/>
    <xf numFmtId="0" fontId="2" fillId="26" borderId="0" applyNumberFormat="0" applyBorder="0" applyAlignment="0" applyProtection="0"/>
    <xf numFmtId="0" fontId="70" fillId="76" borderId="0" applyNumberFormat="0" applyBorder="0" applyAlignment="0" applyProtection="0"/>
    <xf numFmtId="0" fontId="2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70" fillId="77" borderId="0" applyNumberFormat="0" applyBorder="0" applyAlignment="0" applyProtection="0"/>
    <xf numFmtId="0" fontId="2" fillId="30" borderId="0" applyNumberFormat="0" applyBorder="0" applyAlignment="0" applyProtection="0"/>
    <xf numFmtId="0" fontId="70" fillId="77" borderId="0" applyNumberFormat="0" applyBorder="0" applyAlignment="0" applyProtection="0"/>
    <xf numFmtId="0" fontId="2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70" fillId="78" borderId="0" applyNumberFormat="0" applyBorder="0" applyAlignment="0" applyProtection="0"/>
    <xf numFmtId="0" fontId="2" fillId="11" borderId="0" applyNumberFormat="0" applyBorder="0" applyAlignment="0" applyProtection="0"/>
    <xf numFmtId="0" fontId="70" fillId="78" borderId="0" applyNumberFormat="0" applyBorder="0" applyAlignment="0" applyProtection="0"/>
    <xf numFmtId="0" fontId="2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70" fillId="79" borderId="0" applyNumberFormat="0" applyBorder="0" applyAlignment="0" applyProtection="0"/>
    <xf numFmtId="0" fontId="2" fillId="15" borderId="0" applyNumberFormat="0" applyBorder="0" applyAlignment="0" applyProtection="0"/>
    <xf numFmtId="0" fontId="70" fillId="79" borderId="0" applyNumberFormat="0" applyBorder="0" applyAlignment="0" applyProtection="0"/>
    <xf numFmtId="0" fontId="2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70" fillId="80" borderId="0" applyNumberFormat="0" applyBorder="0" applyAlignment="0" applyProtection="0"/>
    <xf numFmtId="0" fontId="2" fillId="19" borderId="0" applyNumberFormat="0" applyBorder="0" applyAlignment="0" applyProtection="0"/>
    <xf numFmtId="0" fontId="70" fillId="80" borderId="0" applyNumberFormat="0" applyBorder="0" applyAlignment="0" applyProtection="0"/>
    <xf numFmtId="0" fontId="2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70" fillId="75" borderId="0" applyNumberFormat="0" applyBorder="0" applyAlignment="0" applyProtection="0"/>
    <xf numFmtId="0" fontId="2" fillId="23" borderId="0" applyNumberFormat="0" applyBorder="0" applyAlignment="0" applyProtection="0"/>
    <xf numFmtId="0" fontId="70" fillId="75" borderId="0" applyNumberFormat="0" applyBorder="0" applyAlignment="0" applyProtection="0"/>
    <xf numFmtId="0" fontId="2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70" fillId="78" borderId="0" applyNumberFormat="0" applyBorder="0" applyAlignment="0" applyProtection="0"/>
    <xf numFmtId="0" fontId="2" fillId="27" borderId="0" applyNumberFormat="0" applyBorder="0" applyAlignment="0" applyProtection="0"/>
    <xf numFmtId="0" fontId="70" fillId="78" borderId="0" applyNumberFormat="0" applyBorder="0" applyAlignment="0" applyProtection="0"/>
    <xf numFmtId="0" fontId="2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70" fillId="81" borderId="0" applyNumberFormat="0" applyBorder="0" applyAlignment="0" applyProtection="0"/>
    <xf numFmtId="0" fontId="2" fillId="31" borderId="0" applyNumberFormat="0" applyBorder="0" applyAlignment="0" applyProtection="0"/>
    <xf numFmtId="0" fontId="70" fillId="81" borderId="0" applyNumberFormat="0" applyBorder="0" applyAlignment="0" applyProtection="0"/>
    <xf numFmtId="0" fontId="2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71" fillId="82" borderId="0" applyNumberFormat="0" applyBorder="0" applyAlignment="0" applyProtection="0"/>
    <xf numFmtId="0" fontId="37" fillId="12" borderId="0" applyNumberFormat="0" applyBorder="0" applyAlignment="0" applyProtection="0"/>
    <xf numFmtId="0" fontId="71" fillId="8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71" fillId="79" borderId="0" applyNumberFormat="0" applyBorder="0" applyAlignment="0" applyProtection="0"/>
    <xf numFmtId="0" fontId="37" fillId="16" borderId="0" applyNumberFormat="0" applyBorder="0" applyAlignment="0" applyProtection="0"/>
    <xf numFmtId="0" fontId="71" fillId="7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71" fillId="80" borderId="0" applyNumberFormat="0" applyBorder="0" applyAlignment="0" applyProtection="0"/>
    <xf numFmtId="0" fontId="37" fillId="20" borderId="0" applyNumberFormat="0" applyBorder="0" applyAlignment="0" applyProtection="0"/>
    <xf numFmtId="0" fontId="71" fillId="8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71" fillId="83" borderId="0" applyNumberFormat="0" applyBorder="0" applyAlignment="0" applyProtection="0"/>
    <xf numFmtId="0" fontId="37" fillId="24" borderId="0" applyNumberFormat="0" applyBorder="0" applyAlignment="0" applyProtection="0"/>
    <xf numFmtId="0" fontId="71" fillId="8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71" fillId="84" borderId="0" applyNumberFormat="0" applyBorder="0" applyAlignment="0" applyProtection="0"/>
    <xf numFmtId="0" fontId="37" fillId="28" borderId="0" applyNumberFormat="0" applyBorder="0" applyAlignment="0" applyProtection="0"/>
    <xf numFmtId="0" fontId="71" fillId="8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71" fillId="85" borderId="0" applyNumberFormat="0" applyBorder="0" applyAlignment="0" applyProtection="0"/>
    <xf numFmtId="0" fontId="37" fillId="32" borderId="0" applyNumberFormat="0" applyBorder="0" applyAlignment="0" applyProtection="0"/>
    <xf numFmtId="0" fontId="71" fillId="8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71" fillId="86" borderId="0" applyNumberFormat="0" applyBorder="0" applyAlignment="0" applyProtection="0"/>
    <xf numFmtId="0" fontId="37" fillId="9" borderId="0" applyNumberFormat="0" applyBorder="0" applyAlignment="0" applyProtection="0"/>
    <xf numFmtId="0" fontId="71" fillId="8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1" fillId="87" borderId="0" applyNumberFormat="0" applyBorder="0" applyAlignment="0" applyProtection="0"/>
    <xf numFmtId="0" fontId="37" fillId="13" borderId="0" applyNumberFormat="0" applyBorder="0" applyAlignment="0" applyProtection="0"/>
    <xf numFmtId="0" fontId="71" fillId="8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71" fillId="88" borderId="0" applyNumberFormat="0" applyBorder="0" applyAlignment="0" applyProtection="0"/>
    <xf numFmtId="0" fontId="37" fillId="17" borderId="0" applyNumberFormat="0" applyBorder="0" applyAlignment="0" applyProtection="0"/>
    <xf numFmtId="0" fontId="71" fillId="8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71" fillId="83" borderId="0" applyNumberFormat="0" applyBorder="0" applyAlignment="0" applyProtection="0"/>
    <xf numFmtId="0" fontId="37" fillId="21" borderId="0" applyNumberFormat="0" applyBorder="0" applyAlignment="0" applyProtection="0"/>
    <xf numFmtId="0" fontId="71" fillId="83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71" fillId="84" borderId="0" applyNumberFormat="0" applyBorder="0" applyAlignment="0" applyProtection="0"/>
    <xf numFmtId="0" fontId="37" fillId="25" borderId="0" applyNumberFormat="0" applyBorder="0" applyAlignment="0" applyProtection="0"/>
    <xf numFmtId="0" fontId="71" fillId="8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71" fillId="89" borderId="0" applyNumberFormat="0" applyBorder="0" applyAlignment="0" applyProtection="0"/>
    <xf numFmtId="0" fontId="37" fillId="29" borderId="0" applyNumberFormat="0" applyBorder="0" applyAlignment="0" applyProtection="0"/>
    <xf numFmtId="0" fontId="71" fillId="89" borderId="0" applyNumberFormat="0" applyBorder="0" applyAlignment="0" applyProtection="0"/>
    <xf numFmtId="0" fontId="65" fillId="0" borderId="28">
      <alignment horizontal="center"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2" fillId="73" borderId="0" applyNumberFormat="0" applyBorder="0" applyAlignment="0" applyProtection="0"/>
    <xf numFmtId="0" fontId="38" fillId="3" borderId="0" applyNumberFormat="0" applyBorder="0" applyAlignment="0" applyProtection="0"/>
    <xf numFmtId="0" fontId="72" fillId="73" borderId="0" applyNumberFormat="0" applyBorder="0" applyAlignment="0" applyProtection="0"/>
    <xf numFmtId="0" fontId="25" fillId="90" borderId="29"/>
    <xf numFmtId="0" fontId="73" fillId="91" borderId="30">
      <alignment horizontal="right" vertical="top" wrapText="1"/>
    </xf>
    <xf numFmtId="0" fontId="74" fillId="0" borderId="0"/>
    <xf numFmtId="181" fontId="75" fillId="0" borderId="0">
      <alignment vertical="top"/>
    </xf>
    <xf numFmtId="0" fontId="12" fillId="6" borderId="4" applyNumberFormat="0" applyAlignment="0" applyProtection="0"/>
    <xf numFmtId="0" fontId="12" fillId="6" borderId="4" applyNumberFormat="0" applyAlignment="0" applyProtection="0"/>
    <xf numFmtId="0" fontId="76" fillId="92" borderId="31" applyNumberFormat="0" applyAlignment="0" applyProtection="0"/>
    <xf numFmtId="0" fontId="39" fillId="6" borderId="4" applyNumberFormat="0" applyAlignment="0" applyProtection="0"/>
    <xf numFmtId="0" fontId="76" fillId="92" borderId="31" applyNumberFormat="0" applyAlignment="0" applyProtection="0"/>
    <xf numFmtId="0" fontId="76" fillId="92" borderId="31" applyNumberFormat="0" applyAlignment="0" applyProtection="0"/>
    <xf numFmtId="0" fontId="25" fillId="0" borderId="19"/>
    <xf numFmtId="0" fontId="14" fillId="7" borderId="7" applyNumberFormat="0" applyAlignment="0" applyProtection="0"/>
    <xf numFmtId="0" fontId="14" fillId="7" borderId="7" applyNumberFormat="0" applyAlignment="0" applyProtection="0"/>
    <xf numFmtId="0" fontId="77" fillId="93" borderId="32" applyNumberFormat="0" applyAlignment="0" applyProtection="0"/>
    <xf numFmtId="0" fontId="40" fillId="7" borderId="7" applyNumberFormat="0" applyAlignment="0" applyProtection="0"/>
    <xf numFmtId="0" fontId="77" fillId="93" borderId="32" applyNumberFormat="0" applyAlignment="0" applyProtection="0"/>
    <xf numFmtId="0" fontId="78" fillId="94" borderId="33">
      <alignment horizontal="left" vertical="top" wrapText="1"/>
    </xf>
    <xf numFmtId="0" fontId="79" fillId="95" borderId="0">
      <alignment horizontal="center"/>
    </xf>
    <xf numFmtId="0" fontId="80" fillId="95" borderId="0">
      <alignment horizontal="center" vertical="center"/>
    </xf>
    <xf numFmtId="0" fontId="30" fillId="96" borderId="0">
      <alignment horizontal="center" wrapText="1"/>
    </xf>
    <xf numFmtId="0" fontId="30" fillId="96" borderId="0">
      <alignment horizontal="center" wrapText="1"/>
    </xf>
    <xf numFmtId="0" fontId="30" fillId="96" borderId="0">
      <alignment horizontal="center" wrapText="1"/>
    </xf>
    <xf numFmtId="0" fontId="30" fillId="96" borderId="0">
      <alignment horizontal="center" wrapText="1"/>
    </xf>
    <xf numFmtId="0" fontId="30" fillId="96" borderId="0">
      <alignment horizontal="center" wrapText="1"/>
    </xf>
    <xf numFmtId="0" fontId="30" fillId="96" borderId="0">
      <alignment horizontal="center" wrapText="1"/>
    </xf>
    <xf numFmtId="0" fontId="30" fillId="96" borderId="0">
      <alignment horizontal="center" wrapText="1"/>
    </xf>
    <xf numFmtId="0" fontId="30" fillId="96" borderId="0">
      <alignment horizontal="center" wrapText="1"/>
    </xf>
    <xf numFmtId="0" fontId="30" fillId="96" borderId="0">
      <alignment horizontal="center" wrapText="1"/>
    </xf>
    <xf numFmtId="0" fontId="30" fillId="96" borderId="0">
      <alignment horizontal="center" wrapText="1"/>
    </xf>
    <xf numFmtId="0" fontId="30" fillId="96" borderId="0">
      <alignment horizontal="center" wrapText="1"/>
    </xf>
    <xf numFmtId="0" fontId="81" fillId="95" borderId="0">
      <alignment horizontal="center"/>
    </xf>
    <xf numFmtId="182" fontId="65" fillId="0" borderId="0" applyFont="0" applyFill="0" applyBorder="0" applyProtection="0">
      <alignment horizontal="right" vertical="top"/>
    </xf>
    <xf numFmtId="1" fontId="82" fillId="0" borderId="0">
      <alignment vertical="top"/>
    </xf>
    <xf numFmtId="179" fontId="7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30" fillId="0" borderId="0" applyFont="0" applyFill="0" applyBorder="0" applyAlignment="0" applyProtection="0"/>
    <xf numFmtId="3" fontId="82" fillId="0" borderId="0" applyFill="0" applyBorder="0">
      <alignment horizontal="right" vertical="top"/>
    </xf>
    <xf numFmtId="0" fontId="83" fillId="0" borderId="0">
      <alignment horizontal="right" vertical="top"/>
    </xf>
    <xf numFmtId="174" fontId="82" fillId="0" borderId="0" applyFill="0" applyBorder="0">
      <alignment horizontal="right" vertical="top"/>
    </xf>
    <xf numFmtId="3" fontId="82" fillId="0" borderId="0" applyFill="0" applyBorder="0">
      <alignment horizontal="right" vertical="top"/>
    </xf>
    <xf numFmtId="173" fontId="75" fillId="0" borderId="0" applyFont="0" applyFill="0" applyBorder="0">
      <alignment horizontal="right" vertical="top"/>
    </xf>
    <xf numFmtId="183" fontId="84" fillId="0" borderId="0" applyFont="0" applyFill="0" applyBorder="0" applyAlignment="0" applyProtection="0">
      <alignment horizontal="right" vertical="top"/>
    </xf>
    <xf numFmtId="174" fontId="82" fillId="0" borderId="0">
      <alignment horizontal="right" vertical="top"/>
    </xf>
    <xf numFmtId="3" fontId="30" fillId="0" borderId="0" applyFont="0" applyFill="0" applyBorder="0" applyAlignment="0" applyProtection="0"/>
    <xf numFmtId="178" fontId="7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64" fillId="97" borderId="29" applyBorder="0">
      <protection locked="0"/>
    </xf>
    <xf numFmtId="0" fontId="30" fillId="0" borderId="0" applyFont="0" applyFill="0" applyBorder="0" applyAlignment="0" applyProtection="0"/>
    <xf numFmtId="177" fontId="65" fillId="0" borderId="0" applyFont="0" applyFill="0" applyBorder="0" applyAlignment="0" applyProtection="0"/>
    <xf numFmtId="179" fontId="65" fillId="0" borderId="0" applyFont="0" applyFill="0" applyBorder="0" applyAlignment="0" applyProtection="0"/>
    <xf numFmtId="0" fontId="85" fillId="0" borderId="0">
      <alignment horizontal="centerContinuous"/>
    </xf>
    <xf numFmtId="0" fontId="85" fillId="0" borderId="0" applyAlignment="0">
      <alignment horizontal="centerContinuous"/>
    </xf>
    <xf numFmtId="0" fontId="86" fillId="0" borderId="0" applyAlignment="0">
      <alignment horizontal="centerContinuous"/>
    </xf>
    <xf numFmtId="165" fontId="65" fillId="0" borderId="0" applyBorder="0"/>
    <xf numFmtId="165" fontId="65" fillId="0" borderId="25"/>
    <xf numFmtId="0" fontId="87" fillId="97" borderId="29">
      <protection locked="0"/>
    </xf>
    <xf numFmtId="0" fontId="30" fillId="97" borderId="19"/>
    <xf numFmtId="0" fontId="30" fillId="95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25" fillId="0" borderId="0" applyNumberFormat="0" applyFill="0" applyAlignment="0" applyProtection="0">
      <alignment horizontal="left"/>
    </xf>
    <xf numFmtId="0" fontId="69" fillId="95" borderId="19">
      <alignment horizontal="left"/>
    </xf>
    <xf numFmtId="40" fontId="89" fillId="0" borderId="0" applyNumberFormat="0" applyFill="0" applyBorder="0" applyAlignment="0" applyProtection="0">
      <alignment vertical="top" wrapText="1"/>
    </xf>
    <xf numFmtId="0" fontId="90" fillId="95" borderId="0">
      <alignment horizontal="left"/>
    </xf>
    <xf numFmtId="0" fontId="70" fillId="95" borderId="0">
      <alignment horizontal="left"/>
    </xf>
    <xf numFmtId="0" fontId="90" fillId="95" borderId="0">
      <alignment horizontal="left"/>
    </xf>
    <xf numFmtId="0" fontId="70" fillId="95" borderId="0">
      <alignment horizontal="left"/>
    </xf>
    <xf numFmtId="0" fontId="70" fillId="95" borderId="0">
      <alignment horizontal="left"/>
    </xf>
    <xf numFmtId="0" fontId="70" fillId="95" borderId="0">
      <alignment horizontal="left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1" fillId="74" borderId="0" applyNumberFormat="0" applyBorder="0" applyAlignment="0" applyProtection="0"/>
    <xf numFmtId="0" fontId="42" fillId="2" borderId="0" applyNumberFormat="0" applyBorder="0" applyAlignment="0" applyProtection="0"/>
    <xf numFmtId="0" fontId="91" fillId="74" borderId="0" applyNumberFormat="0" applyBorder="0" applyAlignment="0" applyProtection="0"/>
    <xf numFmtId="38" fontId="25" fillId="95" borderId="0" applyNumberFormat="0" applyBorder="0" applyAlignment="0" applyProtection="0"/>
    <xf numFmtId="0" fontId="73" fillId="98" borderId="0">
      <alignment horizontal="right" vertical="top" textRotation="90" wrapText="1"/>
    </xf>
    <xf numFmtId="0" fontId="92" fillId="0" borderId="0" applyNumberFormat="0" applyFill="0" applyAlignment="0" applyProtection="0"/>
    <xf numFmtId="0" fontId="61" fillId="0" borderId="34" applyNumberFormat="0" applyAlignment="0" applyProtection="0">
      <alignment horizontal="left" vertical="center"/>
    </xf>
    <xf numFmtId="0" fontId="61" fillId="0" borderId="28">
      <alignment horizontal="left" vertical="center"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93" fillId="0" borderId="35" applyNumberFormat="0" applyFill="0" applyAlignment="0" applyProtection="0"/>
    <xf numFmtId="0" fontId="43" fillId="0" borderId="1" applyNumberFormat="0" applyFill="0" applyAlignment="0" applyProtection="0"/>
    <xf numFmtId="0" fontId="93" fillId="0" borderId="35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94" fillId="0" borderId="36" applyNumberFormat="0" applyFill="0" applyAlignment="0" applyProtection="0"/>
    <xf numFmtId="0" fontId="44" fillId="0" borderId="2" applyNumberFormat="0" applyFill="0" applyAlignment="0" applyProtection="0"/>
    <xf numFmtId="0" fontId="94" fillId="0" borderId="36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95" fillId="0" borderId="37" applyNumberFormat="0" applyFill="0" applyAlignment="0" applyProtection="0"/>
    <xf numFmtId="0" fontId="45" fillId="0" borderId="3" applyNumberFormat="0" applyFill="0" applyAlignment="0" applyProtection="0"/>
    <xf numFmtId="0" fontId="95" fillId="0" borderId="37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85" fontId="84" fillId="0" borderId="0">
      <protection locked="0"/>
    </xf>
    <xf numFmtId="185" fontId="84" fillId="0" borderId="0"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10" fontId="25" fillId="97" borderId="19" applyNumberFormat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1" fillId="77" borderId="31" applyNumberFormat="0" applyAlignment="0" applyProtection="0"/>
    <xf numFmtId="0" fontId="48" fillId="5" borderId="4" applyNumberFormat="0" applyAlignment="0" applyProtection="0"/>
    <xf numFmtId="0" fontId="101" fillId="77" borderId="31" applyNumberFormat="0" applyAlignment="0" applyProtection="0"/>
    <xf numFmtId="0" fontId="102" fillId="96" borderId="0">
      <alignment horizontal="center"/>
    </xf>
    <xf numFmtId="0" fontId="30" fillId="95" borderId="19">
      <alignment horizontal="centerContinuous" wrapText="1"/>
    </xf>
    <xf numFmtId="0" fontId="103" fillId="99" borderId="0">
      <alignment horizontal="center" wrapText="1"/>
    </xf>
    <xf numFmtId="0" fontId="30" fillId="95" borderId="19">
      <alignment horizontal="centerContinuous" wrapText="1"/>
    </xf>
    <xf numFmtId="0" fontId="104" fillId="95" borderId="28">
      <alignment wrapText="1"/>
    </xf>
    <xf numFmtId="0" fontId="25" fillId="95" borderId="28">
      <alignment wrapText="1"/>
    </xf>
    <xf numFmtId="0" fontId="104" fillId="95" borderId="28">
      <alignment wrapText="1"/>
    </xf>
    <xf numFmtId="0" fontId="25" fillId="95" borderId="28">
      <alignment wrapText="1"/>
    </xf>
    <xf numFmtId="0" fontId="104" fillId="95" borderId="18"/>
    <xf numFmtId="0" fontId="25" fillId="95" borderId="18"/>
    <xf numFmtId="0" fontId="104" fillId="95" borderId="18"/>
    <xf numFmtId="0" fontId="25" fillId="95" borderId="18"/>
    <xf numFmtId="0" fontId="104" fillId="95" borderId="23"/>
    <xf numFmtId="0" fontId="25" fillId="95" borderId="23"/>
    <xf numFmtId="0" fontId="104" fillId="95" borderId="23"/>
    <xf numFmtId="0" fontId="25" fillId="95" borderId="23"/>
    <xf numFmtId="0" fontId="25" fillId="95" borderId="20">
      <alignment horizontal="center" wrapText="1"/>
    </xf>
    <xf numFmtId="0" fontId="78" fillId="94" borderId="38">
      <alignment horizontal="left" vertical="top" wrapText="1"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05" fillId="0" borderId="39" applyNumberFormat="0" applyFill="0" applyAlignment="0" applyProtection="0"/>
    <xf numFmtId="0" fontId="50" fillId="0" borderId="6" applyNumberFormat="0" applyFill="0" applyAlignment="0" applyProtection="0"/>
    <xf numFmtId="0" fontId="105" fillId="0" borderId="39" applyNumberFormat="0" applyFill="0" applyAlignment="0" applyProtection="0"/>
    <xf numFmtId="0" fontId="3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6" fillId="100" borderId="0" applyNumberFormat="0" applyBorder="0" applyAlignment="0" applyProtection="0"/>
    <xf numFmtId="0" fontId="51" fillId="4" borderId="0" applyNumberFormat="0" applyBorder="0" applyAlignment="0" applyProtection="0"/>
    <xf numFmtId="0" fontId="106" fillId="100" borderId="0" applyNumberFormat="0" applyBorder="0" applyAlignment="0" applyProtection="0"/>
    <xf numFmtId="186" fontId="107" fillId="0" borderId="0"/>
    <xf numFmtId="0" fontId="3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0" fillId="0" borderId="0"/>
    <xf numFmtId="0" fontId="7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>
      <alignment horizontal="left" wrapText="1"/>
    </xf>
    <xf numFmtId="0" fontId="55" fillId="0" borderId="0"/>
    <xf numFmtId="0" fontId="30" fillId="0" borderId="0" applyNumberFormat="0" applyFill="0" applyBorder="0" applyAlignment="0" applyProtection="0"/>
    <xf numFmtId="0" fontId="36" fillId="0" borderId="0"/>
    <xf numFmtId="0" fontId="128" fillId="0" borderId="0"/>
    <xf numFmtId="0" fontId="30" fillId="0" borderId="0"/>
    <xf numFmtId="0" fontId="3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10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0" fillId="0" borderId="0"/>
    <xf numFmtId="0" fontId="108" fillId="0" borderId="0"/>
    <xf numFmtId="0" fontId="30" fillId="0" borderId="0" applyNumberFormat="0" applyFill="0" applyBorder="0" applyAlignment="0" applyProtection="0"/>
    <xf numFmtId="0" fontId="30" fillId="0" borderId="0"/>
    <xf numFmtId="0" fontId="10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108" fillId="0" borderId="0"/>
    <xf numFmtId="0" fontId="30" fillId="0" borderId="0"/>
    <xf numFmtId="0" fontId="55" fillId="0" borderId="0"/>
    <xf numFmtId="0" fontId="55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0" fillId="0" borderId="0"/>
    <xf numFmtId="0" fontId="70" fillId="0" borderId="0"/>
    <xf numFmtId="0" fontId="30" fillId="0" borderId="0"/>
    <xf numFmtId="0" fontId="70" fillId="0" borderId="0"/>
    <xf numFmtId="0" fontId="30" fillId="0" borderId="0"/>
    <xf numFmtId="0" fontId="70" fillId="0" borderId="0"/>
    <xf numFmtId="0" fontId="128" fillId="0" borderId="0"/>
    <xf numFmtId="0" fontId="70" fillId="0" borderId="0"/>
    <xf numFmtId="0" fontId="70" fillId="0" borderId="0"/>
    <xf numFmtId="0" fontId="83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5" fillId="0" borderId="0"/>
    <xf numFmtId="0" fontId="55" fillId="0" borderId="0"/>
    <xf numFmtId="0" fontId="70" fillId="0" borderId="0"/>
    <xf numFmtId="0" fontId="30" fillId="0" borderId="0"/>
    <xf numFmtId="0" fontId="108" fillId="0" borderId="0"/>
    <xf numFmtId="0" fontId="55" fillId="0" borderId="0"/>
    <xf numFmtId="0" fontId="55" fillId="0" borderId="0"/>
    <xf numFmtId="0" fontId="55" fillId="0" borderId="0"/>
    <xf numFmtId="0" fontId="30" fillId="0" borderId="0"/>
    <xf numFmtId="0" fontId="55" fillId="0" borderId="0"/>
    <xf numFmtId="0" fontId="3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30" fillId="0" borderId="0"/>
    <xf numFmtId="1" fontId="75" fillId="0" borderId="0">
      <alignment vertical="top" wrapText="1"/>
    </xf>
    <xf numFmtId="1" fontId="109" fillId="0" borderId="0" applyFill="0" applyBorder="0" applyProtection="0"/>
    <xf numFmtId="1" fontId="84" fillId="0" borderId="0" applyFont="0" applyFill="0" applyBorder="0" applyProtection="0">
      <alignment vertical="center"/>
    </xf>
    <xf numFmtId="1" fontId="83" fillId="0" borderId="0">
      <alignment horizontal="right" vertical="top"/>
    </xf>
    <xf numFmtId="0" fontId="30" fillId="0" borderId="0"/>
    <xf numFmtId="1" fontId="82" fillId="0" borderId="0" applyNumberFormat="0" applyFill="0" applyBorder="0">
      <alignment vertical="top"/>
    </xf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2" fillId="8" borderId="8" applyNumberFormat="0" applyFont="0" applyAlignment="0" applyProtection="0"/>
    <xf numFmtId="0" fontId="30" fillId="101" borderId="40" applyNumberFormat="0" applyFont="0" applyAlignment="0" applyProtection="0"/>
    <xf numFmtId="0" fontId="30" fillId="101" borderId="40" applyNumberFormat="0" applyFont="0" applyAlignment="0" applyProtection="0"/>
    <xf numFmtId="0" fontId="30" fillId="101" borderId="40" applyNumberFormat="0" applyFont="0" applyAlignment="0" applyProtection="0"/>
    <xf numFmtId="0" fontId="30" fillId="101" borderId="40" applyNumberFormat="0" applyFont="0" applyAlignment="0" applyProtection="0"/>
    <xf numFmtId="0" fontId="30" fillId="101" borderId="40" applyNumberFormat="0" applyFont="0" applyAlignment="0" applyProtection="0"/>
    <xf numFmtId="0" fontId="30" fillId="101" borderId="40" applyNumberFormat="0" applyFont="0" applyAlignment="0" applyProtection="0"/>
    <xf numFmtId="0" fontId="30" fillId="101" borderId="40" applyNumberFormat="0" applyFont="0" applyAlignment="0" applyProtection="0"/>
    <xf numFmtId="0" fontId="30" fillId="101" borderId="40" applyNumberFormat="0" applyFont="0" applyAlignment="0" applyProtection="0"/>
    <xf numFmtId="0" fontId="110" fillId="8" borderId="8" applyNumberFormat="0" applyFont="0" applyAlignment="0" applyProtection="0"/>
    <xf numFmtId="0" fontId="110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30" fillId="101" borderId="40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6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70" fillId="101" borderId="40" applyNumberFormat="0" applyFont="0" applyAlignment="0" applyProtection="0"/>
    <xf numFmtId="0" fontId="84" fillId="0" borderId="0">
      <alignment horizontal="left"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1" fillId="92" borderId="41" applyNumberFormat="0" applyAlignment="0" applyProtection="0"/>
    <xf numFmtId="0" fontId="58" fillId="6" borderId="5" applyNumberFormat="0" applyAlignment="0" applyProtection="0"/>
    <xf numFmtId="0" fontId="111" fillId="92" borderId="41" applyNumberFormat="0" applyAlignment="0" applyProtection="0"/>
    <xf numFmtId="10" fontId="3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0" fillId="0" borderId="0" applyNumberFormat="0" applyFont="0" applyFill="0" applyBorder="0" applyAlignment="0" applyProtection="0"/>
    <xf numFmtId="0" fontId="25" fillId="95" borderId="19"/>
    <xf numFmtId="0" fontId="25" fillId="0" borderId="42" applyNumberFormat="0" applyFill="0" applyAlignment="0" applyProtection="0"/>
    <xf numFmtId="0" fontId="112" fillId="0" borderId="42" applyNumberFormat="0" applyFill="0" applyAlignment="0" applyProtection="0"/>
    <xf numFmtId="0" fontId="80" fillId="95" borderId="0">
      <alignment horizontal="right"/>
    </xf>
    <xf numFmtId="0" fontId="113" fillId="99" borderId="0">
      <alignment horizontal="center"/>
    </xf>
    <xf numFmtId="0" fontId="78" fillId="98" borderId="19">
      <alignment horizontal="left" vertical="top" wrapText="1"/>
    </xf>
    <xf numFmtId="0" fontId="114" fillId="98" borderId="21">
      <alignment horizontal="left" vertical="top" wrapText="1"/>
    </xf>
    <xf numFmtId="0" fontId="78" fillId="98" borderId="22">
      <alignment horizontal="left" vertical="top" wrapText="1"/>
    </xf>
    <xf numFmtId="0" fontId="78" fillId="98" borderId="21">
      <alignment horizontal="left" vertical="top"/>
    </xf>
    <xf numFmtId="0" fontId="65" fillId="0" borderId="23">
      <alignment horizontal="center" vertical="center"/>
    </xf>
    <xf numFmtId="0" fontId="25" fillId="0" borderId="0"/>
    <xf numFmtId="0" fontId="30" fillId="0" borderId="0"/>
    <xf numFmtId="0" fontId="30" fillId="0" borderId="0">
      <alignment horizontal="left" wrapText="1"/>
    </xf>
    <xf numFmtId="0" fontId="30" fillId="0" borderId="0"/>
    <xf numFmtId="0" fontId="115" fillId="102" borderId="0">
      <alignment horizontal="left"/>
    </xf>
    <xf numFmtId="0" fontId="103" fillId="102" borderId="0">
      <alignment horizontal="left" wrapText="1"/>
    </xf>
    <xf numFmtId="0" fontId="115" fillId="102" borderId="0">
      <alignment horizontal="left"/>
    </xf>
    <xf numFmtId="0" fontId="116" fillId="0" borderId="23" applyNumberFormat="0" applyFill="0" applyBorder="0" applyProtection="0">
      <alignment wrapText="1"/>
    </xf>
    <xf numFmtId="40" fontId="25" fillId="0" borderId="23" applyNumberFormat="0" applyFill="0" applyProtection="0">
      <alignment horizontal="left" indent="1"/>
    </xf>
    <xf numFmtId="0" fontId="117" fillId="0" borderId="43"/>
    <xf numFmtId="0" fontId="118" fillId="0" borderId="0"/>
    <xf numFmtId="0" fontId="25" fillId="0" borderId="42" applyNumberFormat="0" applyFill="0" applyAlignment="0" applyProtection="0"/>
    <xf numFmtId="0" fontId="79" fillId="95" borderId="0">
      <alignment horizontal="center"/>
    </xf>
    <xf numFmtId="0" fontId="119" fillId="0" borderId="0"/>
    <xf numFmtId="49" fontId="82" fillId="0" borderId="0" applyFill="0" applyBorder="0" applyAlignment="0" applyProtection="0">
      <alignment vertical="top"/>
    </xf>
    <xf numFmtId="0" fontId="1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3" fillId="95" borderId="0"/>
    <xf numFmtId="0" fontId="115" fillId="102" borderId="0">
      <alignment horizontal="left"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1" fillId="0" borderId="44" applyNumberFormat="0" applyFill="0" applyAlignment="0" applyProtection="0"/>
    <xf numFmtId="0" fontId="129" fillId="0" borderId="9" applyNumberFormat="0" applyFill="0" applyAlignment="0" applyProtection="0"/>
    <xf numFmtId="0" fontId="121" fillId="0" borderId="44" applyNumberFormat="0" applyFill="0" applyAlignment="0" applyProtection="0"/>
    <xf numFmtId="169" fontId="122" fillId="0" borderId="0" applyFont="0" applyFill="0" applyBorder="0" applyAlignment="0" applyProtection="0"/>
    <xf numFmtId="177" fontId="65" fillId="0" borderId="0" applyFont="0" applyFill="0" applyBorder="0" applyAlignment="0" applyProtection="0"/>
    <xf numFmtId="187" fontId="108" fillId="0" borderId="0" applyFont="0" applyFill="0" applyBorder="0" applyAlignment="0" applyProtection="0"/>
    <xf numFmtId="179" fontId="65" fillId="0" borderId="0" applyFont="0" applyFill="0" applyBorder="0" applyAlignment="0" applyProtection="0"/>
    <xf numFmtId="0" fontId="123" fillId="0" borderId="0"/>
    <xf numFmtId="188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" fontId="125" fillId="0" borderId="0">
      <alignment vertical="top" wrapText="1"/>
    </xf>
    <xf numFmtId="167" fontId="126" fillId="0" borderId="0" applyFont="0" applyFill="0" applyBorder="0" applyAlignment="0" applyProtection="0">
      <alignment vertical="center"/>
    </xf>
    <xf numFmtId="0" fontId="126" fillId="0" borderId="0">
      <alignment vertical="center"/>
    </xf>
    <xf numFmtId="0" fontId="1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68" fillId="0" borderId="0"/>
    <xf numFmtId="0" fontId="68" fillId="0" borderId="0"/>
    <xf numFmtId="9" fontId="19" fillId="0" borderId="0" applyFont="0" applyFill="0" applyBorder="0" applyAlignment="0" applyProtection="0"/>
    <xf numFmtId="0" fontId="30" fillId="0" borderId="0"/>
    <xf numFmtId="0" fontId="140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62" borderId="0" applyNumberFormat="0" applyBorder="0" applyAlignment="0" applyProtection="0"/>
    <xf numFmtId="0" fontId="19" fillId="63" borderId="4" applyNumberFormat="0" applyAlignment="0" applyProtection="0"/>
    <xf numFmtId="0" fontId="19" fillId="96" borderId="0">
      <alignment horizontal="center" wrapText="1"/>
    </xf>
    <xf numFmtId="0" fontId="19" fillId="96" borderId="0">
      <alignment horizontal="center" wrapText="1"/>
    </xf>
    <xf numFmtId="0" fontId="19" fillId="96" borderId="0">
      <alignment horizontal="center" wrapText="1"/>
    </xf>
    <xf numFmtId="0" fontId="19" fillId="96" borderId="0">
      <alignment horizontal="center" wrapText="1"/>
    </xf>
    <xf numFmtId="0" fontId="19" fillId="96" borderId="0">
      <alignment horizontal="center" wrapText="1"/>
    </xf>
    <xf numFmtId="0" fontId="19" fillId="96" borderId="0">
      <alignment horizontal="center" wrapText="1"/>
    </xf>
    <xf numFmtId="0" fontId="19" fillId="96" borderId="0">
      <alignment horizontal="center" wrapText="1"/>
    </xf>
    <xf numFmtId="0" fontId="19" fillId="96" borderId="0">
      <alignment horizontal="center" wrapText="1"/>
    </xf>
    <xf numFmtId="0" fontId="19" fillId="96" borderId="0">
      <alignment horizontal="center" wrapText="1"/>
    </xf>
    <xf numFmtId="0" fontId="19" fillId="96" borderId="0">
      <alignment horizontal="center" wrapText="1"/>
    </xf>
    <xf numFmtId="0" fontId="19" fillId="96" borderId="0">
      <alignment horizontal="center" wrapText="1"/>
    </xf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69" borderId="0" applyFont="0" applyFill="0" applyBorder="0" applyAlignment="0" applyProtection="0"/>
    <xf numFmtId="0" fontId="19" fillId="97" borderId="19"/>
    <xf numFmtId="0" fontId="19" fillId="95" borderId="0"/>
    <xf numFmtId="0" fontId="19" fillId="0" borderId="0" applyNumberFormat="0" applyFill="0" applyBorder="0" applyAlignment="0" applyProtection="0"/>
    <xf numFmtId="2" fontId="19" fillId="69" borderId="0" applyFont="0" applyFill="0" applyBorder="0" applyAlignment="0" applyProtection="0"/>
    <xf numFmtId="1" fontId="19" fillId="69" borderId="0" applyFont="0" applyFill="0" applyBorder="0" applyAlignment="0" applyProtection="0"/>
    <xf numFmtId="2" fontId="19" fillId="69" borderId="0" applyFont="0" applyFill="0" applyBorder="0" applyAlignment="0" applyProtection="0"/>
    <xf numFmtId="2" fontId="19" fillId="0" borderId="0" applyFont="0" applyFill="0" applyBorder="0" applyAlignment="0" applyProtection="0"/>
    <xf numFmtId="0" fontId="19" fillId="69" borderId="0" applyFont="0" applyFill="0" applyBorder="0" applyAlignment="0" applyProtection="0"/>
    <xf numFmtId="0" fontId="19" fillId="65" borderId="0" applyNumberFormat="0" applyBorder="0" applyAlignment="0" applyProtection="0"/>
    <xf numFmtId="0" fontId="19" fillId="0" borderId="1" applyNumberFormat="0" applyFill="0" applyAlignment="0" applyProtection="0"/>
    <xf numFmtId="0" fontId="19" fillId="0" borderId="17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66" borderId="4" applyNumberFormat="0" applyAlignment="0" applyProtection="0"/>
    <xf numFmtId="0" fontId="19" fillId="95" borderId="19">
      <alignment horizontal="centerContinuous" wrapText="1"/>
    </xf>
    <xf numFmtId="0" fontId="19" fillId="69" borderId="0" applyFont="0" applyFill="0" applyBorder="0" applyAlignment="0" applyProtection="0"/>
    <xf numFmtId="3" fontId="19" fillId="69" borderId="0" applyFont="0" applyFill="0" applyBorder="0" applyAlignment="0" applyProtection="0"/>
    <xf numFmtId="3" fontId="19" fillId="69" borderId="0" applyFont="0" applyFill="0" applyBorder="0" applyAlignment="0" applyProtection="0"/>
    <xf numFmtId="173" fontId="19" fillId="69" borderId="0" applyFont="0" applyFill="0" applyBorder="0" applyAlignment="0" applyProtection="0"/>
    <xf numFmtId="4" fontId="19" fillId="69" borderId="0" applyFont="0" applyFill="0" applyBorder="0" applyAlignment="0" applyProtection="0"/>
    <xf numFmtId="174" fontId="19" fillId="69" borderId="0" applyFont="0" applyFill="0" applyBorder="0" applyAlignment="0" applyProtection="0"/>
    <xf numFmtId="0" fontId="19" fillId="69" borderId="0" applyFont="0" applyFill="0" applyBorder="0" applyAlignment="0" applyProtection="0"/>
    <xf numFmtId="175" fontId="19" fillId="69" borderId="0" applyFont="0" applyFill="0" applyBorder="0" applyAlignment="0" applyProtection="0"/>
    <xf numFmtId="175" fontId="19" fillId="69" borderId="0" applyFont="0" applyFill="0" applyBorder="0" applyAlignment="0" applyProtection="0"/>
    <xf numFmtId="0" fontId="19" fillId="69" borderId="0" applyFont="0" applyFill="0" applyBorder="0" applyAlignment="0" applyProtection="0"/>
    <xf numFmtId="0" fontId="19" fillId="0" borderId="6" applyNumberFormat="0" applyFill="0" applyAlignment="0" applyProtection="0"/>
    <xf numFmtId="0" fontId="19" fillId="67" borderId="0" applyNumberFormat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69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8" borderId="8" applyNumberFormat="0" applyFont="0" applyAlignment="0" applyProtection="0"/>
    <xf numFmtId="0" fontId="19" fillId="101" borderId="40" applyNumberFormat="0" applyFont="0" applyAlignment="0" applyProtection="0"/>
    <xf numFmtId="0" fontId="19" fillId="101" borderId="40" applyNumberFormat="0" applyFont="0" applyAlignment="0" applyProtection="0"/>
    <xf numFmtId="0" fontId="19" fillId="101" borderId="40" applyNumberFormat="0" applyFont="0" applyAlignment="0" applyProtection="0"/>
    <xf numFmtId="0" fontId="19" fillId="101" borderId="40" applyNumberFormat="0" applyFont="0" applyAlignment="0" applyProtection="0"/>
    <xf numFmtId="0" fontId="19" fillId="101" borderId="40" applyNumberFormat="0" applyFont="0" applyAlignment="0" applyProtection="0"/>
    <xf numFmtId="0" fontId="19" fillId="101" borderId="40" applyNumberFormat="0" applyFont="0" applyAlignment="0" applyProtection="0"/>
    <xf numFmtId="0" fontId="19" fillId="101" borderId="40" applyNumberFormat="0" applyFont="0" applyAlignment="0" applyProtection="0"/>
    <xf numFmtId="0" fontId="19" fillId="101" borderId="4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9" fillId="101" borderId="40" applyNumberFormat="0" applyFont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63" borderId="5" applyNumberFormat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19" fillId="69" borderId="0" applyFont="0" applyFill="0" applyBorder="0" applyAlignment="0" applyProtection="0"/>
    <xf numFmtId="0" fontId="19" fillId="0" borderId="0">
      <alignment horizontal="left" wrapText="1"/>
    </xf>
    <xf numFmtId="0" fontId="19" fillId="0" borderId="0"/>
    <xf numFmtId="0" fontId="19" fillId="69" borderId="0" applyFont="0" applyFill="0" applyBorder="0" applyAlignment="0" applyProtection="0">
      <alignment horizontal="left"/>
    </xf>
    <xf numFmtId="0" fontId="19" fillId="0" borderId="0" applyNumberFormat="0" applyFill="0" applyBorder="0" applyAlignment="0" applyProtection="0"/>
    <xf numFmtId="175" fontId="19" fillId="69" borderId="0" applyFont="0" applyFill="0" applyBorder="0" applyAlignment="0" applyProtection="0"/>
  </cellStyleXfs>
  <cellXfs count="280">
    <xf numFmtId="0" fontId="0" fillId="0" borderId="0" xfId="0"/>
    <xf numFmtId="164" fontId="0" fillId="0" borderId="0" xfId="0" applyNumberFormat="1"/>
    <xf numFmtId="0" fontId="0" fillId="0" borderId="0" xfId="0" applyFill="1" applyProtection="1"/>
    <xf numFmtId="0" fontId="29" fillId="0" borderId="0" xfId="47" applyFill="1" applyProtection="1"/>
    <xf numFmtId="164" fontId="19" fillId="0" borderId="0" xfId="42" applyNumberFormat="1"/>
    <xf numFmtId="0" fontId="0" fillId="0" borderId="0" xfId="0" applyAlignment="1">
      <alignment horizontal="center"/>
    </xf>
    <xf numFmtId="165" fontId="19" fillId="0" borderId="0" xfId="42" applyNumberFormat="1"/>
    <xf numFmtId="164" fontId="0" fillId="0" borderId="0" xfId="43" applyNumberFormat="1" applyFont="1"/>
    <xf numFmtId="9" fontId="0" fillId="0" borderId="0" xfId="43" applyFont="1"/>
    <xf numFmtId="0" fontId="19" fillId="0" borderId="0" xfId="42"/>
    <xf numFmtId="0" fontId="30" fillId="0" borderId="0" xfId="49" applyAlignment="1"/>
    <xf numFmtId="0" fontId="26" fillId="36" borderId="0" xfId="42" applyFont="1" applyFill="1" applyBorder="1" applyAlignment="1">
      <alignment horizontal="center"/>
    </xf>
    <xf numFmtId="0" fontId="25" fillId="37" borderId="0" xfId="42" applyNumberFormat="1" applyFont="1" applyFill="1" applyBorder="1" applyAlignment="1">
      <alignment horizontal="right"/>
    </xf>
    <xf numFmtId="0" fontId="20" fillId="35" borderId="0" xfId="42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30" fillId="0" borderId="0" xfId="49" applyAlignment="1"/>
    <xf numFmtId="170" fontId="30" fillId="0" borderId="0" xfId="49" applyNumberFormat="1" applyAlignment="1"/>
    <xf numFmtId="170" fontId="30" fillId="0" borderId="0" xfId="49" applyNumberFormat="1" applyFont="1" applyAlignment="1"/>
    <xf numFmtId="171" fontId="30" fillId="0" borderId="0" xfId="49" applyNumberFormat="1" applyAlignment="1"/>
    <xf numFmtId="0" fontId="19" fillId="0" borderId="0" xfId="42"/>
    <xf numFmtId="0" fontId="23" fillId="34" borderId="10" xfId="42" applyFont="1" applyFill="1" applyBorder="1" applyAlignment="1">
      <alignment horizontal="center" vertical="top" wrapText="1"/>
    </xf>
    <xf numFmtId="0" fontId="22" fillId="35" borderId="10" xfId="42" applyFont="1" applyFill="1" applyBorder="1" applyAlignment="1">
      <alignment wrapText="1"/>
    </xf>
    <xf numFmtId="0" fontId="26" fillId="36" borderId="10" xfId="42" applyFont="1" applyFill="1" applyBorder="1" applyAlignment="1">
      <alignment horizontal="center"/>
    </xf>
    <xf numFmtId="0" fontId="20" fillId="35" borderId="10" xfId="42" applyFont="1" applyFill="1" applyBorder="1" applyAlignment="1">
      <alignment vertical="top" wrapText="1"/>
    </xf>
    <xf numFmtId="0" fontId="25" fillId="0" borderId="10" xfId="42" applyNumberFormat="1" applyFont="1" applyBorder="1" applyAlignment="1">
      <alignment horizontal="right"/>
    </xf>
    <xf numFmtId="0" fontId="25" fillId="37" borderId="10" xfId="42" applyNumberFormat="1" applyFont="1" applyFill="1" applyBorder="1" applyAlignment="1">
      <alignment horizontal="right"/>
    </xf>
    <xf numFmtId="0" fontId="21" fillId="0" borderId="0" xfId="42" applyFont="1" applyAlignment="1">
      <alignment horizontal="left"/>
    </xf>
    <xf numFmtId="0" fontId="0" fillId="0" borderId="0" xfId="0"/>
    <xf numFmtId="0" fontId="17" fillId="0" borderId="0" xfId="0" applyFont="1"/>
    <xf numFmtId="0" fontId="19" fillId="71" borderId="27" xfId="307" applyNumberFormat="1" applyFont="1" applyFill="1" applyBorder="1" applyAlignment="1"/>
    <xf numFmtId="3" fontId="0" fillId="0" borderId="0" xfId="0" applyNumberFormat="1"/>
    <xf numFmtId="0" fontId="19" fillId="0" borderId="27" xfId="307" applyNumberFormat="1" applyFont="1" applyFill="1" applyBorder="1" applyAlignment="1"/>
    <xf numFmtId="3" fontId="19" fillId="0" borderId="27" xfId="307" applyNumberFormat="1" applyFont="1" applyFill="1" applyBorder="1" applyAlignment="1"/>
    <xf numFmtId="3" fontId="19" fillId="0" borderId="27" xfId="307" applyNumberFormat="1" applyFont="1" applyFill="1" applyBorder="1" applyAlignment="1"/>
    <xf numFmtId="0" fontId="19" fillId="0" borderId="27" xfId="307" applyNumberFormat="1" applyFont="1" applyFill="1" applyBorder="1" applyAlignment="1"/>
    <xf numFmtId="3" fontId="19" fillId="0" borderId="27" xfId="307" applyNumberFormat="1" applyFont="1" applyFill="1" applyBorder="1" applyAlignment="1"/>
    <xf numFmtId="3" fontId="19" fillId="0" borderId="27" xfId="307" applyNumberFormat="1" applyFont="1" applyFill="1" applyBorder="1" applyAlignment="1"/>
    <xf numFmtId="0" fontId="19" fillId="0" borderId="27" xfId="307" applyNumberFormat="1" applyFont="1" applyFill="1" applyBorder="1" applyAlignment="1"/>
    <xf numFmtId="3" fontId="19" fillId="0" borderId="27" xfId="307" applyNumberFormat="1" applyFont="1" applyFill="1" applyBorder="1" applyAlignment="1"/>
    <xf numFmtId="0" fontId="19" fillId="0" borderId="27" xfId="307" applyNumberFormat="1" applyFont="1" applyFill="1" applyBorder="1" applyAlignment="1"/>
    <xf numFmtId="3" fontId="19" fillId="0" borderId="27" xfId="307" applyNumberFormat="1" applyFont="1" applyFill="1" applyBorder="1" applyAlignment="1"/>
    <xf numFmtId="0" fontId="19" fillId="0" borderId="0" xfId="42"/>
    <xf numFmtId="0" fontId="0" fillId="0" borderId="0" xfId="0"/>
    <xf numFmtId="0" fontId="0" fillId="0" borderId="0" xfId="0"/>
    <xf numFmtId="0" fontId="36" fillId="0" borderId="0" xfId="306"/>
    <xf numFmtId="0" fontId="36" fillId="0" borderId="0" xfId="306" applyBorder="1"/>
    <xf numFmtId="0" fontId="130" fillId="0" borderId="0" xfId="306" applyFont="1" applyBorder="1" applyAlignment="1"/>
    <xf numFmtId="0" fontId="36" fillId="0" borderId="23" xfId="306" applyBorder="1"/>
    <xf numFmtId="0" fontId="131" fillId="70" borderId="19" xfId="306" applyFont="1" applyFill="1" applyBorder="1" applyAlignment="1">
      <alignment horizontal="center"/>
    </xf>
    <xf numFmtId="0" fontId="131" fillId="0" borderId="0" xfId="306" applyFont="1" applyBorder="1" applyAlignment="1">
      <alignment horizontal="center"/>
    </xf>
    <xf numFmtId="0" fontId="132" fillId="0" borderId="45" xfId="306" applyFont="1" applyBorder="1"/>
    <xf numFmtId="0" fontId="131" fillId="0" borderId="42" xfId="306" applyFont="1" applyBorder="1" applyAlignment="1">
      <alignment horizontal="center"/>
    </xf>
    <xf numFmtId="0" fontId="133" fillId="0" borderId="25" xfId="306" applyFont="1" applyBorder="1"/>
    <xf numFmtId="0" fontId="67" fillId="0" borderId="25" xfId="306" applyFont="1" applyBorder="1"/>
    <xf numFmtId="165" fontId="67" fillId="0" borderId="0" xfId="306" applyNumberFormat="1" applyFont="1" applyBorder="1" applyAlignment="1">
      <alignment horizontal="center"/>
    </xf>
    <xf numFmtId="180" fontId="67" fillId="0" borderId="0" xfId="306" applyNumberFormat="1" applyFont="1" applyBorder="1" applyAlignment="1">
      <alignment horizontal="center"/>
    </xf>
    <xf numFmtId="0" fontId="67" fillId="0" borderId="25" xfId="306" applyFont="1" applyFill="1" applyBorder="1"/>
    <xf numFmtId="165" fontId="67" fillId="0" borderId="0" xfId="306" applyNumberFormat="1" applyFont="1" applyFill="1" applyBorder="1" applyAlignment="1">
      <alignment horizontal="center"/>
    </xf>
    <xf numFmtId="0" fontId="133" fillId="0" borderId="25" xfId="306" applyFont="1" applyFill="1" applyBorder="1"/>
    <xf numFmtId="0" fontId="36" fillId="0" borderId="25" xfId="306" applyFill="1" applyBorder="1"/>
    <xf numFmtId="0" fontId="0" fillId="0" borderId="0" xfId="0" applyAlignment="1">
      <alignment horizontal="center" vertical="center" wrapText="1"/>
    </xf>
    <xf numFmtId="180" fontId="67" fillId="0" borderId="23" xfId="1293" applyNumberFormat="1" applyFont="1" applyBorder="1" applyAlignment="1">
      <alignment horizontal="center"/>
    </xf>
    <xf numFmtId="165" fontId="67" fillId="0" borderId="23" xfId="1293" applyNumberFormat="1" applyFont="1" applyBorder="1" applyAlignment="1">
      <alignment horizontal="center"/>
    </xf>
    <xf numFmtId="0" fontId="133" fillId="0" borderId="26" xfId="1293" applyFont="1" applyBorder="1"/>
    <xf numFmtId="180" fontId="36" fillId="0" borderId="0" xfId="1293" applyNumberFormat="1"/>
    <xf numFmtId="0" fontId="36" fillId="0" borderId="25" xfId="1293" applyBorder="1"/>
    <xf numFmtId="180" fontId="67" fillId="0" borderId="0" xfId="1293" applyNumberFormat="1" applyFont="1" applyAlignment="1">
      <alignment horizontal="center"/>
    </xf>
    <xf numFmtId="165" fontId="67" fillId="0" borderId="0" xfId="1293" applyNumberFormat="1" applyFont="1" applyAlignment="1">
      <alignment horizontal="center"/>
    </xf>
    <xf numFmtId="0" fontId="67" fillId="0" borderId="25" xfId="1293" applyFont="1" applyBorder="1"/>
    <xf numFmtId="0" fontId="133" fillId="0" borderId="25" xfId="1293" applyFont="1" applyBorder="1"/>
    <xf numFmtId="0" fontId="131" fillId="0" borderId="0" xfId="1293" applyFont="1" applyBorder="1" applyAlignment="1">
      <alignment horizontal="center"/>
    </xf>
    <xf numFmtId="0" fontId="132" fillId="0" borderId="45" xfId="1293" applyFont="1" applyBorder="1"/>
    <xf numFmtId="0" fontId="131" fillId="0" borderId="28" xfId="1293" applyFont="1" applyBorder="1" applyAlignment="1">
      <alignment horizontal="center" wrapText="1"/>
    </xf>
    <xf numFmtId="0" fontId="131" fillId="0" borderId="22" xfId="1293" applyFont="1" applyBorder="1" applyAlignment="1">
      <alignment horizontal="center" wrapText="1"/>
    </xf>
    <xf numFmtId="0" fontId="131" fillId="0" borderId="21" xfId="1293" applyFont="1" applyBorder="1" applyAlignment="1">
      <alignment horizontal="center" wrapText="1"/>
    </xf>
    <xf numFmtId="0" fontId="36" fillId="0" borderId="23" xfId="1293" applyBorder="1" applyAlignment="1">
      <alignment wrapText="1"/>
    </xf>
    <xf numFmtId="0" fontId="130" fillId="0" borderId="0" xfId="1293" applyFont="1" applyFill="1" applyAlignment="1">
      <alignment horizontal="left" vertical="top" wrapText="1"/>
    </xf>
    <xf numFmtId="0" fontId="36" fillId="0" borderId="0" xfId="1293"/>
    <xf numFmtId="191" fontId="25" fillId="0" borderId="47" xfId="1298" applyNumberFormat="1" applyFont="1" applyFill="1" applyBorder="1" applyAlignment="1">
      <alignment horizontal="right"/>
    </xf>
    <xf numFmtId="180" fontId="25" fillId="0" borderId="23" xfId="1294" applyNumberFormat="1" applyFont="1" applyFill="1" applyBorder="1" applyAlignment="1">
      <alignment horizontal="center"/>
    </xf>
    <xf numFmtId="180" fontId="67" fillId="0" borderId="23" xfId="1294" applyNumberFormat="1" applyFont="1" applyFill="1" applyBorder="1" applyAlignment="1">
      <alignment horizontal="center"/>
    </xf>
    <xf numFmtId="165" fontId="67" fillId="0" borderId="23" xfId="1294" applyNumberFormat="1" applyFont="1" applyFill="1" applyBorder="1" applyAlignment="1">
      <alignment horizontal="center"/>
    </xf>
    <xf numFmtId="0" fontId="133" fillId="0" borderId="26" xfId="1294" applyFont="1" applyBorder="1"/>
    <xf numFmtId="0" fontId="36" fillId="0" borderId="25" xfId="1294" applyBorder="1"/>
    <xf numFmtId="190" fontId="30" fillId="0" borderId="24" xfId="1298" applyNumberFormat="1" applyFont="1" applyFill="1" applyBorder="1"/>
    <xf numFmtId="0" fontId="30" fillId="0" borderId="0" xfId="1294" applyFont="1" applyFill="1"/>
    <xf numFmtId="190" fontId="25" fillId="0" borderId="24" xfId="1298" applyNumberFormat="1" applyFont="1" applyFill="1" applyBorder="1" applyAlignment="1">
      <alignment horizontal="center"/>
    </xf>
    <xf numFmtId="180" fontId="25" fillId="0" borderId="0" xfId="1294" applyNumberFormat="1" applyFont="1" applyFill="1" applyAlignment="1">
      <alignment horizontal="center"/>
    </xf>
    <xf numFmtId="165" fontId="67" fillId="0" borderId="0" xfId="1294" applyNumberFormat="1" applyFont="1" applyFill="1" applyAlignment="1">
      <alignment horizontal="center"/>
    </xf>
    <xf numFmtId="180" fontId="67" fillId="0" borderId="0" xfId="1294" applyNumberFormat="1" applyFont="1" applyAlignment="1">
      <alignment horizontal="center"/>
    </xf>
    <xf numFmtId="165" fontId="67" fillId="0" borderId="0" xfId="1294" applyNumberFormat="1" applyFont="1" applyAlignment="1">
      <alignment horizontal="center"/>
    </xf>
    <xf numFmtId="0" fontId="67" fillId="0" borderId="25" xfId="1294" applyFont="1" applyBorder="1"/>
    <xf numFmtId="9" fontId="36" fillId="0" borderId="24" xfId="1297" applyFont="1" applyFill="1" applyBorder="1"/>
    <xf numFmtId="0" fontId="133" fillId="0" borderId="25" xfId="1294" applyFont="1" applyBorder="1"/>
    <xf numFmtId="9" fontId="36" fillId="0" borderId="46" xfId="1297" applyFont="1" applyFill="1" applyBorder="1"/>
    <xf numFmtId="0" fontId="131" fillId="0" borderId="0" xfId="1294" applyFont="1" applyFill="1" applyBorder="1" applyAlignment="1">
      <alignment horizontal="center"/>
    </xf>
    <xf numFmtId="0" fontId="131" fillId="0" borderId="0" xfId="1294" applyFont="1" applyBorder="1" applyAlignment="1">
      <alignment horizontal="center"/>
    </xf>
    <xf numFmtId="0" fontId="132" fillId="0" borderId="45" xfId="1294" applyFont="1" applyBorder="1"/>
    <xf numFmtId="0" fontId="131" fillId="0" borderId="28" xfId="1294" applyFont="1" applyBorder="1" applyAlignment="1">
      <alignment horizontal="center" wrapText="1"/>
    </xf>
    <xf numFmtId="0" fontId="131" fillId="0" borderId="21" xfId="1294" applyFont="1" applyFill="1" applyBorder="1" applyAlignment="1">
      <alignment horizontal="center" wrapText="1"/>
    </xf>
    <xf numFmtId="0" fontId="131" fillId="0" borderId="22" xfId="1294" applyFont="1" applyBorder="1" applyAlignment="1">
      <alignment horizontal="center" wrapText="1"/>
    </xf>
    <xf numFmtId="0" fontId="131" fillId="0" borderId="21" xfId="1294" applyFont="1" applyBorder="1" applyAlignment="1">
      <alignment horizontal="center" wrapText="1"/>
    </xf>
    <xf numFmtId="0" fontId="36" fillId="0" borderId="23" xfId="1294" applyBorder="1" applyAlignment="1">
      <alignment wrapText="1"/>
    </xf>
    <xf numFmtId="0" fontId="36" fillId="0" borderId="0" xfId="1294"/>
    <xf numFmtId="180" fontId="67" fillId="0" borderId="23" xfId="1296" applyNumberFormat="1" applyFont="1" applyFill="1" applyBorder="1" applyAlignment="1">
      <alignment horizontal="center"/>
    </xf>
    <xf numFmtId="165" fontId="67" fillId="0" borderId="23" xfId="1296" applyNumberFormat="1" applyFont="1" applyFill="1" applyBorder="1" applyAlignment="1">
      <alignment horizontal="center"/>
    </xf>
    <xf numFmtId="0" fontId="133" fillId="0" borderId="26" xfId="1296" applyFont="1" applyBorder="1"/>
    <xf numFmtId="0" fontId="36" fillId="0" borderId="25" xfId="1296" applyBorder="1"/>
    <xf numFmtId="180" fontId="67" fillId="0" borderId="0" xfId="1296" applyNumberFormat="1" applyFont="1" applyAlignment="1">
      <alignment horizontal="center"/>
    </xf>
    <xf numFmtId="165" fontId="67" fillId="0" borderId="0" xfId="1296" applyNumberFormat="1" applyFont="1" applyAlignment="1">
      <alignment horizontal="center"/>
    </xf>
    <xf numFmtId="0" fontId="67" fillId="0" borderId="25" xfId="1296" applyFont="1" applyBorder="1"/>
    <xf numFmtId="0" fontId="133" fillId="0" borderId="25" xfId="1296" applyFont="1" applyBorder="1"/>
    <xf numFmtId="0" fontId="131" fillId="0" borderId="0" xfId="1296" applyFont="1" applyBorder="1" applyAlignment="1">
      <alignment horizontal="center"/>
    </xf>
    <xf numFmtId="0" fontId="132" fillId="0" borderId="45" xfId="1296" applyFont="1" applyBorder="1"/>
    <xf numFmtId="0" fontId="131" fillId="0" borderId="22" xfId="1296" applyFont="1" applyBorder="1" applyAlignment="1">
      <alignment horizontal="center" wrapText="1"/>
    </xf>
    <xf numFmtId="0" fontId="131" fillId="0" borderId="21" xfId="1296" applyFont="1" applyBorder="1" applyAlignment="1">
      <alignment horizontal="center" wrapText="1"/>
    </xf>
    <xf numFmtId="0" fontId="36" fillId="0" borderId="23" xfId="1296" applyBorder="1" applyAlignment="1">
      <alignment wrapText="1"/>
    </xf>
    <xf numFmtId="0" fontId="36" fillId="0" borderId="0" xfId="1296"/>
    <xf numFmtId="180" fontId="67" fillId="0" borderId="23" xfId="1299" applyNumberFormat="1" applyFont="1" applyBorder="1" applyAlignment="1">
      <alignment horizontal="center"/>
    </xf>
    <xf numFmtId="165" fontId="67" fillId="0" borderId="23" xfId="1299" applyNumberFormat="1" applyFont="1" applyBorder="1" applyAlignment="1">
      <alignment horizontal="center"/>
    </xf>
    <xf numFmtId="0" fontId="133" fillId="0" borderId="26" xfId="1299" applyFont="1" applyBorder="1"/>
    <xf numFmtId="180" fontId="36" fillId="0" borderId="0" xfId="1299" applyNumberFormat="1"/>
    <xf numFmtId="0" fontId="36" fillId="0" borderId="25" xfId="1299" applyBorder="1"/>
    <xf numFmtId="180" fontId="67" fillId="0" borderId="0" xfId="1299" applyNumberFormat="1" applyFont="1" applyAlignment="1">
      <alignment horizontal="center"/>
    </xf>
    <xf numFmtId="165" fontId="67" fillId="0" borderId="0" xfId="1299" applyNumberFormat="1" applyFont="1" applyAlignment="1">
      <alignment horizontal="center"/>
    </xf>
    <xf numFmtId="0" fontId="67" fillId="0" borderId="25" xfId="1299" applyFont="1" applyBorder="1"/>
    <xf numFmtId="0" fontId="133" fillId="0" borderId="25" xfId="1299" applyFont="1" applyBorder="1"/>
    <xf numFmtId="0" fontId="131" fillId="0" borderId="0" xfId="1299" applyFont="1" applyBorder="1" applyAlignment="1">
      <alignment horizontal="center"/>
    </xf>
    <xf numFmtId="0" fontId="132" fillId="0" borderId="45" xfId="1299" applyFont="1" applyBorder="1"/>
    <xf numFmtId="0" fontId="131" fillId="0" borderId="28" xfId="1299" applyFont="1" applyBorder="1" applyAlignment="1">
      <alignment horizontal="center" wrapText="1"/>
    </xf>
    <xf numFmtId="0" fontId="131" fillId="0" borderId="22" xfId="1299" applyFont="1" applyBorder="1" applyAlignment="1">
      <alignment horizontal="center" wrapText="1"/>
    </xf>
    <xf numFmtId="0" fontId="131" fillId="0" borderId="21" xfId="1299" applyFont="1" applyBorder="1" applyAlignment="1">
      <alignment horizontal="center" wrapText="1"/>
    </xf>
    <xf numFmtId="0" fontId="36" fillId="0" borderId="23" xfId="1299" applyBorder="1" applyAlignment="1">
      <alignment wrapText="1"/>
    </xf>
    <xf numFmtId="0" fontId="36" fillId="0" borderId="0" xfId="1299"/>
    <xf numFmtId="0" fontId="36" fillId="0" borderId="0" xfId="800"/>
    <xf numFmtId="0" fontId="36" fillId="0" borderId="0" xfId="800" applyBorder="1"/>
    <xf numFmtId="0" fontId="130" fillId="0" borderId="0" xfId="800" applyFont="1" applyBorder="1" applyAlignment="1"/>
    <xf numFmtId="0" fontId="36" fillId="0" borderId="23" xfId="800" applyBorder="1"/>
    <xf numFmtId="0" fontId="131" fillId="70" borderId="19" xfId="800" applyFont="1" applyFill="1" applyBorder="1" applyAlignment="1">
      <alignment horizontal="center"/>
    </xf>
    <xf numFmtId="0" fontId="132" fillId="0" borderId="45" xfId="800" applyFont="1" applyBorder="1"/>
    <xf numFmtId="0" fontId="131" fillId="0" borderId="0" xfId="800" applyFont="1" applyBorder="1" applyAlignment="1">
      <alignment horizontal="center"/>
    </xf>
    <xf numFmtId="0" fontId="131" fillId="0" borderId="46" xfId="800" applyFont="1" applyFill="1" applyBorder="1" applyAlignment="1">
      <alignment horizontal="center"/>
    </xf>
    <xf numFmtId="0" fontId="133" fillId="0" borderId="25" xfId="800" applyFont="1" applyBorder="1"/>
    <xf numFmtId="0" fontId="36" fillId="0" borderId="24" xfId="800" applyFill="1" applyBorder="1"/>
    <xf numFmtId="0" fontId="67" fillId="0" borderId="25" xfId="800" applyFont="1" applyBorder="1"/>
    <xf numFmtId="165" fontId="67" fillId="0" borderId="0" xfId="800" applyNumberFormat="1" applyFont="1" applyAlignment="1">
      <alignment horizontal="center"/>
    </xf>
    <xf numFmtId="180" fontId="67" fillId="0" borderId="0" xfId="800" applyNumberFormat="1" applyFont="1" applyAlignment="1">
      <alignment horizontal="center"/>
    </xf>
    <xf numFmtId="180" fontId="67" fillId="0" borderId="24" xfId="800" applyNumberFormat="1" applyFont="1" applyFill="1" applyBorder="1" applyAlignment="1">
      <alignment horizontal="center"/>
    </xf>
    <xf numFmtId="0" fontId="36" fillId="0" borderId="25" xfId="800" applyBorder="1"/>
    <xf numFmtId="165" fontId="25" fillId="0" borderId="0" xfId="800" applyNumberFormat="1" applyFont="1" applyFill="1" applyAlignment="1">
      <alignment horizontal="center"/>
    </xf>
    <xf numFmtId="180" fontId="25" fillId="0" borderId="0" xfId="800" applyNumberFormat="1" applyFont="1" applyFill="1" applyAlignment="1">
      <alignment horizontal="center"/>
    </xf>
    <xf numFmtId="180" fontId="25" fillId="0" borderId="24" xfId="800" applyNumberFormat="1" applyFont="1" applyFill="1" applyBorder="1" applyAlignment="1">
      <alignment horizontal="center"/>
    </xf>
    <xf numFmtId="0" fontId="63" fillId="0" borderId="28" xfId="1293" applyFont="1" applyFill="1" applyBorder="1" applyAlignment="1">
      <alignment horizontal="center" wrapText="1"/>
    </xf>
    <xf numFmtId="0" fontId="36" fillId="0" borderId="0" xfId="1302"/>
    <xf numFmtId="165" fontId="67" fillId="0" borderId="0" xfId="1302" applyNumberFormat="1" applyFont="1" applyAlignment="1">
      <alignment horizontal="center"/>
    </xf>
    <xf numFmtId="165" fontId="67" fillId="0" borderId="23" xfId="1302" applyNumberFormat="1" applyFont="1" applyBorder="1" applyAlignment="1">
      <alignment horizontal="center"/>
    </xf>
    <xf numFmtId="0" fontId="63" fillId="0" borderId="28" xfId="1299" applyFont="1" applyFill="1" applyBorder="1" applyAlignment="1">
      <alignment horizontal="center" wrapText="1"/>
    </xf>
    <xf numFmtId="0" fontId="36" fillId="0" borderId="0" xfId="1303"/>
    <xf numFmtId="165" fontId="67" fillId="0" borderId="0" xfId="1303" applyNumberFormat="1" applyFont="1" applyAlignment="1">
      <alignment horizontal="center"/>
    </xf>
    <xf numFmtId="165" fontId="67" fillId="0" borderId="23" xfId="1303" applyNumberFormat="1" applyFont="1" applyBorder="1" applyAlignment="1">
      <alignment horizontal="center"/>
    </xf>
    <xf numFmtId="0" fontId="36" fillId="0" borderId="0" xfId="1305"/>
    <xf numFmtId="165" fontId="67" fillId="0" borderId="0" xfId="1305" applyNumberFormat="1" applyFont="1" applyAlignment="1">
      <alignment horizontal="center"/>
    </xf>
    <xf numFmtId="165" fontId="67" fillId="0" borderId="23" xfId="1305" applyNumberFormat="1" applyFont="1" applyBorder="1" applyAlignment="1">
      <alignment horizontal="center"/>
    </xf>
    <xf numFmtId="0" fontId="36" fillId="0" borderId="0" xfId="1306"/>
    <xf numFmtId="165" fontId="67" fillId="0" borderId="0" xfId="1306" applyNumberFormat="1" applyFont="1" applyAlignment="1">
      <alignment horizontal="center"/>
    </xf>
    <xf numFmtId="165" fontId="67" fillId="0" borderId="23" xfId="1306" applyNumberFormat="1" applyFont="1" applyBorder="1" applyAlignment="1">
      <alignment horizontal="center"/>
    </xf>
    <xf numFmtId="0" fontId="36" fillId="0" borderId="0" xfId="1307"/>
    <xf numFmtId="165" fontId="67" fillId="0" borderId="0" xfId="1307" applyNumberFormat="1" applyFont="1" applyAlignment="1">
      <alignment horizontal="center"/>
    </xf>
    <xf numFmtId="165" fontId="67" fillId="0" borderId="23" xfId="1307" applyNumberFormat="1" applyFont="1" applyBorder="1" applyAlignment="1">
      <alignment horizontal="center"/>
    </xf>
    <xf numFmtId="0" fontId="36" fillId="0" borderId="0" xfId="1308"/>
    <xf numFmtId="165" fontId="67" fillId="0" borderId="0" xfId="1308" applyNumberFormat="1" applyFont="1" applyAlignment="1">
      <alignment horizontal="center"/>
    </xf>
    <xf numFmtId="165" fontId="67" fillId="0" borderId="23" xfId="1308" applyNumberFormat="1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35" fillId="0" borderId="0" xfId="1318" applyFont="1" applyFill="1" applyAlignment="1">
      <alignment horizontal="right"/>
    </xf>
    <xf numFmtId="0" fontId="136" fillId="0" borderId="0" xfId="1318" applyNumberFormat="1" applyFont="1" applyFill="1"/>
    <xf numFmtId="0" fontId="135" fillId="0" borderId="0" xfId="1314" applyFont="1" applyAlignment="1">
      <alignment horizontal="right"/>
    </xf>
    <xf numFmtId="0" fontId="136" fillId="0" borderId="0" xfId="1314" applyFont="1"/>
    <xf numFmtId="0" fontId="66" fillId="0" borderId="0" xfId="1314" applyFont="1" applyAlignment="1">
      <alignment horizontal="center" vertical="top" wrapText="1"/>
    </xf>
    <xf numFmtId="2" fontId="136" fillId="0" borderId="0" xfId="1314" applyNumberFormat="1" applyFont="1"/>
    <xf numFmtId="0" fontId="134" fillId="0" borderId="0" xfId="1315"/>
    <xf numFmtId="0" fontId="135" fillId="0" borderId="0" xfId="1315" applyFont="1" applyAlignment="1">
      <alignment horizontal="left"/>
    </xf>
    <xf numFmtId="192" fontId="136" fillId="0" borderId="0" xfId="1315" applyNumberFormat="1" applyFont="1" applyAlignment="1">
      <alignment horizontal="left"/>
    </xf>
    <xf numFmtId="0" fontId="27" fillId="0" borderId="0" xfId="44" applyAlignment="1">
      <alignment horizontal="center" vertical="center"/>
    </xf>
    <xf numFmtId="0" fontId="135" fillId="0" borderId="0" xfId="1316" applyFont="1" applyAlignment="1">
      <alignment horizontal="right"/>
    </xf>
    <xf numFmtId="0" fontId="136" fillId="0" borderId="0" xfId="1316" applyFont="1"/>
    <xf numFmtId="0" fontId="66" fillId="0" borderId="0" xfId="1316" applyFont="1" applyAlignment="1">
      <alignment horizontal="center" vertical="top" wrapText="1"/>
    </xf>
    <xf numFmtId="2" fontId="136" fillId="0" borderId="0" xfId="1316" applyNumberFormat="1" applyFont="1"/>
    <xf numFmtId="0" fontId="135" fillId="0" borderId="0" xfId="1317" applyFont="1" applyAlignment="1">
      <alignment horizontal="right"/>
    </xf>
    <xf numFmtId="0" fontId="136" fillId="0" borderId="0" xfId="1317" applyFont="1"/>
    <xf numFmtId="0" fontId="66" fillId="0" borderId="0" xfId="1317" applyFont="1" applyAlignment="1">
      <alignment horizontal="center" vertical="top" wrapText="1"/>
    </xf>
    <xf numFmtId="2" fontId="136" fillId="0" borderId="0" xfId="1317" applyNumberFormat="1" applyFont="1"/>
    <xf numFmtId="0" fontId="135" fillId="0" borderId="0" xfId="1318" applyFont="1" applyAlignment="1">
      <alignment horizontal="right"/>
    </xf>
    <xf numFmtId="0" fontId="136" fillId="0" borderId="0" xfId="1318" applyFont="1"/>
    <xf numFmtId="0" fontId="66" fillId="0" borderId="0" xfId="1318" applyFont="1" applyAlignment="1">
      <alignment horizontal="center" vertical="top" wrapText="1"/>
    </xf>
    <xf numFmtId="2" fontId="136" fillId="0" borderId="0" xfId="1318" applyNumberFormat="1" applyFont="1"/>
    <xf numFmtId="0" fontId="0" fillId="0" borderId="0" xfId="0"/>
    <xf numFmtId="14" fontId="0" fillId="0" borderId="0" xfId="0" applyNumberFormat="1"/>
    <xf numFmtId="0" fontId="66" fillId="0" borderId="0" xfId="0" applyFont="1"/>
    <xf numFmtId="0" fontId="0" fillId="0" borderId="0" xfId="0" applyAlignment="1"/>
    <xf numFmtId="165" fontId="30" fillId="0" borderId="48" xfId="1322" applyNumberFormat="1" applyFont="1" applyBorder="1" applyAlignment="1">
      <alignment horizontal="center"/>
    </xf>
    <xf numFmtId="165" fontId="30" fillId="103" borderId="48" xfId="1322" applyNumberFormat="1" applyFont="1" applyFill="1" applyBorder="1" applyAlignment="1">
      <alignment horizontal="center"/>
    </xf>
    <xf numFmtId="165" fontId="30" fillId="103" borderId="49" xfId="1322" applyNumberFormat="1" applyFont="1" applyFill="1" applyBorder="1" applyAlignment="1">
      <alignment horizontal="center"/>
    </xf>
    <xf numFmtId="165" fontId="30" fillId="103" borderId="0" xfId="1322" applyNumberFormat="1" applyFont="1" applyFill="1" applyBorder="1" applyAlignment="1">
      <alignment horizontal="center"/>
    </xf>
    <xf numFmtId="0" fontId="137" fillId="0" borderId="0" xfId="0" applyFont="1"/>
    <xf numFmtId="0" fontId="138" fillId="0" borderId="0" xfId="0" applyFont="1"/>
    <xf numFmtId="0" fontId="30" fillId="0" borderId="0" xfId="42" applyFont="1"/>
    <xf numFmtId="0" fontId="139" fillId="0" borderId="0" xfId="0" applyFont="1"/>
    <xf numFmtId="0" fontId="0" fillId="0" borderId="0" xfId="0"/>
    <xf numFmtId="0" fontId="0" fillId="0" borderId="0" xfId="0"/>
    <xf numFmtId="1" fontId="0" fillId="0" borderId="0" xfId="1324" applyNumberFormat="1" applyFont="1"/>
    <xf numFmtId="10" fontId="0" fillId="104" borderId="0" xfId="0" applyNumberFormat="1" applyFill="1"/>
    <xf numFmtId="0" fontId="0" fillId="104" borderId="0" xfId="0" applyFill="1"/>
    <xf numFmtId="10" fontId="0" fillId="104" borderId="0" xfId="43" applyNumberFormat="1" applyFont="1" applyFill="1"/>
    <xf numFmtId="0" fontId="29" fillId="0" borderId="0" xfId="47" applyFill="1" applyAlignment="1" applyProtection="1">
      <alignment horizontal="center"/>
    </xf>
    <xf numFmtId="0" fontId="0" fillId="0" borderId="0" xfId="0"/>
    <xf numFmtId="0" fontId="0" fillId="0" borderId="0" xfId="0"/>
    <xf numFmtId="0" fontId="142" fillId="0" borderId="0" xfId="0" applyFont="1"/>
    <xf numFmtId="0" fontId="29" fillId="0" borderId="0" xfId="47" applyFont="1" applyFill="1" applyProtection="1"/>
    <xf numFmtId="0" fontId="0" fillId="0" borderId="0" xfId="0"/>
    <xf numFmtId="0" fontId="19" fillId="0" borderId="0" xfId="42" applyAlignment="1">
      <alignment horizontal="center"/>
    </xf>
    <xf numFmtId="9" fontId="0" fillId="0" borderId="0" xfId="43" applyFont="1" applyAlignment="1">
      <alignment horizontal="center"/>
    </xf>
    <xf numFmtId="0" fontId="36" fillId="0" borderId="0" xfId="0" applyFont="1"/>
    <xf numFmtId="0" fontId="144" fillId="0" borderId="0" xfId="0" applyFont="1" applyAlignment="1"/>
    <xf numFmtId="0" fontId="36" fillId="0" borderId="0" xfId="0" applyFont="1" applyAlignment="1"/>
    <xf numFmtId="0" fontId="146" fillId="0" borderId="0" xfId="0" applyFont="1" applyAlignment="1"/>
    <xf numFmtId="0" fontId="147" fillId="0" borderId="0" xfId="44" applyFont="1" applyAlignment="1"/>
    <xf numFmtId="0" fontId="142" fillId="0" borderId="0" xfId="0" applyFont="1" applyAlignment="1"/>
    <xf numFmtId="0" fontId="36" fillId="0" borderId="0" xfId="0" applyFont="1" applyAlignment="1">
      <alignment wrapText="1"/>
    </xf>
    <xf numFmtId="0" fontId="27" fillId="0" borderId="0" xfId="44" quotePrefix="1"/>
    <xf numFmtId="10" fontId="0" fillId="0" borderId="0" xfId="0" quotePrefix="1" applyNumberFormat="1"/>
    <xf numFmtId="10" fontId="0" fillId="0" borderId="0" xfId="0" applyNumberFormat="1"/>
    <xf numFmtId="0" fontId="0" fillId="0" borderId="0" xfId="0" applyAlignment="1">
      <alignment wrapText="1"/>
    </xf>
    <xf numFmtId="0" fontId="17" fillId="0" borderId="0" xfId="0" applyFont="1" applyAlignment="1">
      <alignment horizontal="center"/>
    </xf>
    <xf numFmtId="0" fontId="19" fillId="0" borderId="0" xfId="0" applyFont="1" applyAlignment="1"/>
    <xf numFmtId="0" fontId="148" fillId="0" borderId="0" xfId="0" applyFont="1" applyAlignment="1"/>
    <xf numFmtId="0" fontId="27" fillId="0" borderId="0" xfId="44" quotePrefix="1" applyAlignment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41" fillId="0" borderId="0" xfId="0" applyFont="1" applyFill="1" applyAlignment="1" applyProtection="1"/>
    <xf numFmtId="0" fontId="143" fillId="0" borderId="0" xfId="0" applyFont="1" applyAlignment="1"/>
    <xf numFmtId="0" fontId="0" fillId="0" borderId="0" xfId="0" applyFill="1" applyAlignment="1" applyProtection="1">
      <alignment horizontal="center"/>
    </xf>
    <xf numFmtId="0" fontId="29" fillId="0" borderId="0" xfId="47" applyFill="1" applyAlignment="1" applyProtection="1">
      <alignment horizontal="center"/>
    </xf>
    <xf numFmtId="0" fontId="139" fillId="0" borderId="0" xfId="0" applyFont="1" applyAlignment="1"/>
    <xf numFmtId="0" fontId="0" fillId="0" borderId="0" xfId="0" applyAlignment="1"/>
    <xf numFmtId="0" fontId="130" fillId="0" borderId="21" xfId="1294" applyFont="1" applyBorder="1" applyAlignment="1">
      <alignment horizontal="center" wrapText="1"/>
    </xf>
    <xf numFmtId="0" fontId="130" fillId="0" borderId="28" xfId="1294" applyFont="1" applyBorder="1" applyAlignment="1">
      <alignment horizontal="center" wrapText="1"/>
    </xf>
    <xf numFmtId="0" fontId="130" fillId="0" borderId="22" xfId="1294" applyFont="1" applyBorder="1" applyAlignment="1">
      <alignment horizontal="center" wrapText="1"/>
    </xf>
    <xf numFmtId="0" fontId="63" fillId="0" borderId="21" xfId="1299" applyFont="1" applyFill="1" applyBorder="1" applyAlignment="1">
      <alignment horizontal="center" wrapText="1"/>
    </xf>
    <xf numFmtId="0" fontId="63" fillId="0" borderId="22" xfId="1299" applyFont="1" applyFill="1" applyBorder="1" applyAlignment="1">
      <alignment horizontal="center" wrapText="1"/>
    </xf>
    <xf numFmtId="0" fontId="130" fillId="0" borderId="21" xfId="1296" applyFont="1" applyBorder="1" applyAlignment="1">
      <alignment horizontal="center" wrapText="1"/>
    </xf>
    <xf numFmtId="0" fontId="130" fillId="0" borderId="22" xfId="1296" applyFont="1" applyBorder="1" applyAlignment="1">
      <alignment horizontal="center" wrapText="1"/>
    </xf>
    <xf numFmtId="0" fontId="130" fillId="70" borderId="21" xfId="306" applyFont="1" applyFill="1" applyBorder="1" applyAlignment="1">
      <alignment horizontal="center" vertical="center" wrapText="1"/>
    </xf>
    <xf numFmtId="0" fontId="130" fillId="70" borderId="22" xfId="306" applyFont="1" applyFill="1" applyBorder="1" applyAlignment="1">
      <alignment horizontal="center" vertical="center" wrapText="1"/>
    </xf>
    <xf numFmtId="0" fontId="130" fillId="70" borderId="21" xfId="800" applyFont="1" applyFill="1" applyBorder="1" applyAlignment="1">
      <alignment horizontal="center" vertical="center" wrapText="1"/>
    </xf>
    <xf numFmtId="0" fontId="130" fillId="70" borderId="28" xfId="800" applyFont="1" applyFill="1" applyBorder="1" applyAlignment="1">
      <alignment horizontal="center" vertical="center" wrapText="1"/>
    </xf>
    <xf numFmtId="0" fontId="130" fillId="70" borderId="22" xfId="800" applyFont="1" applyFill="1" applyBorder="1" applyAlignment="1">
      <alignment horizontal="center" vertical="center" wrapText="1"/>
    </xf>
    <xf numFmtId="0" fontId="63" fillId="0" borderId="21" xfId="1293" applyFont="1" applyFill="1" applyBorder="1" applyAlignment="1">
      <alignment horizontal="center" wrapText="1"/>
    </xf>
    <xf numFmtId="0" fontId="63" fillId="0" borderId="22" xfId="1293" applyFont="1" applyFill="1" applyBorder="1" applyAlignment="1">
      <alignment horizontal="center" wrapText="1"/>
    </xf>
    <xf numFmtId="0" fontId="130" fillId="0" borderId="0" xfId="1293" applyFont="1" applyFill="1" applyAlignment="1">
      <alignment horizontal="left" vertical="top" wrapText="1"/>
    </xf>
    <xf numFmtId="0" fontId="141" fillId="0" borderId="0" xfId="0" applyFont="1" applyAlignment="1"/>
    <xf numFmtId="0" fontId="15" fillId="0" borderId="0" xfId="0" applyFont="1" applyAlignment="1"/>
    <xf numFmtId="0" fontId="17" fillId="0" borderId="0" xfId="0" applyFont="1" applyAlignment="1">
      <alignment horizontal="center"/>
    </xf>
    <xf numFmtId="0" fontId="24" fillId="33" borderId="11" xfId="42" applyFont="1" applyFill="1" applyBorder="1" applyAlignment="1">
      <alignment horizontal="right" vertical="top" wrapText="1"/>
    </xf>
    <xf numFmtId="0" fontId="24" fillId="33" borderId="13" xfId="42" applyFont="1" applyFill="1" applyBorder="1" applyAlignment="1">
      <alignment horizontal="right" vertical="top" wrapText="1"/>
    </xf>
    <xf numFmtId="0" fontId="24" fillId="33" borderId="12" xfId="42" applyFont="1" applyFill="1" applyBorder="1" applyAlignment="1">
      <alignment horizontal="right" vertical="top" wrapText="1"/>
    </xf>
    <xf numFmtId="0" fontId="23" fillId="33" borderId="11" xfId="42" applyFont="1" applyFill="1" applyBorder="1" applyAlignment="1">
      <alignment vertical="top" wrapText="1"/>
    </xf>
    <xf numFmtId="0" fontId="23" fillId="33" borderId="13" xfId="42" applyFont="1" applyFill="1" applyBorder="1" applyAlignment="1">
      <alignment vertical="top" wrapText="1"/>
    </xf>
    <xf numFmtId="0" fontId="23" fillId="33" borderId="12" xfId="42" applyFont="1" applyFill="1" applyBorder="1" applyAlignment="1">
      <alignment vertical="top" wrapText="1"/>
    </xf>
    <xf numFmtId="0" fontId="24" fillId="34" borderId="11" xfId="42" applyFont="1" applyFill="1" applyBorder="1" applyAlignment="1">
      <alignment horizontal="right" vertical="center" wrapText="1"/>
    </xf>
    <xf numFmtId="0" fontId="24" fillId="34" borderId="13" xfId="42" applyFont="1" applyFill="1" applyBorder="1" applyAlignment="1">
      <alignment horizontal="right" vertical="center" wrapText="1"/>
    </xf>
    <xf numFmtId="0" fontId="24" fillId="34" borderId="12" xfId="42" applyFont="1" applyFill="1" applyBorder="1" applyAlignment="1">
      <alignment horizontal="right" vertical="center" wrapText="1"/>
    </xf>
    <xf numFmtId="0" fontId="20" fillId="35" borderId="14" xfId="42" applyFont="1" applyFill="1" applyBorder="1" applyAlignment="1">
      <alignment vertical="top" wrapText="1"/>
    </xf>
    <xf numFmtId="0" fontId="20" fillId="35" borderId="16" xfId="42" applyFont="1" applyFill="1" applyBorder="1" applyAlignment="1">
      <alignment vertical="top" wrapText="1"/>
    </xf>
    <xf numFmtId="0" fontId="20" fillId="35" borderId="15" xfId="42" applyFont="1" applyFill="1" applyBorder="1" applyAlignment="1">
      <alignment vertical="top" wrapText="1"/>
    </xf>
  </cellXfs>
  <cellStyles count="1556">
    <cellStyle name="0mitP" xfId="95"/>
    <cellStyle name="0mitP 2" xfId="96"/>
    <cellStyle name="0ohneP" xfId="97"/>
    <cellStyle name="0ohneP 2" xfId="98"/>
    <cellStyle name="0ohneP 3" xfId="99"/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20% - Accent1" xfId="54"/>
    <cellStyle name="20% - Accent1 10" xfId="308"/>
    <cellStyle name="20% - Accent1 2" xfId="100"/>
    <cellStyle name="20% - Accent1 2 2" xfId="310"/>
    <cellStyle name="20% - Accent1 2 3" xfId="311"/>
    <cellStyle name="20% - Accent1 2 4" xfId="309"/>
    <cellStyle name="20% - Accent1 3" xfId="101"/>
    <cellStyle name="20% - Accent1 3 2" xfId="102"/>
    <cellStyle name="20% - Accent1 3 3" xfId="103"/>
    <cellStyle name="20% - Accent1 3 4" xfId="312"/>
    <cellStyle name="20% - Accent1 4" xfId="313"/>
    <cellStyle name="20% - Accent1 5" xfId="314"/>
    <cellStyle name="20% - Accent1 6" xfId="315"/>
    <cellStyle name="20% - Accent1 7" xfId="316"/>
    <cellStyle name="20% - Accent1 8" xfId="317"/>
    <cellStyle name="20% - Accent1 9" xfId="318"/>
    <cellStyle name="20% - Accent2" xfId="53"/>
    <cellStyle name="20% - Accent2 10" xfId="319"/>
    <cellStyle name="20% - Accent2 2" xfId="104"/>
    <cellStyle name="20% - Accent2 2 2" xfId="321"/>
    <cellStyle name="20% - Accent2 2 3" xfId="322"/>
    <cellStyle name="20% - Accent2 2 4" xfId="320"/>
    <cellStyle name="20% - Accent2 3" xfId="105"/>
    <cellStyle name="20% - Accent2 3 2" xfId="106"/>
    <cellStyle name="20% - Accent2 3 3" xfId="107"/>
    <cellStyle name="20% - Accent2 3 4" xfId="323"/>
    <cellStyle name="20% - Accent2 4" xfId="324"/>
    <cellStyle name="20% - Accent2 5" xfId="325"/>
    <cellStyle name="20% - Accent2 6" xfId="326"/>
    <cellStyle name="20% - Accent2 7" xfId="327"/>
    <cellStyle name="20% - Accent2 8" xfId="328"/>
    <cellStyle name="20% - Accent2 9" xfId="329"/>
    <cellStyle name="20% - Accent3" xfId="46"/>
    <cellStyle name="20% - Accent3 10" xfId="330"/>
    <cellStyle name="20% - Accent3 2" xfId="108"/>
    <cellStyle name="20% - Accent3 2 2" xfId="332"/>
    <cellStyle name="20% - Accent3 2 3" xfId="333"/>
    <cellStyle name="20% - Accent3 2 4" xfId="331"/>
    <cellStyle name="20% - Accent3 3" xfId="109"/>
    <cellStyle name="20% - Accent3 3 2" xfId="110"/>
    <cellStyle name="20% - Accent3 3 3" xfId="111"/>
    <cellStyle name="20% - Accent3 3 4" xfId="334"/>
    <cellStyle name="20% - Accent3 4" xfId="335"/>
    <cellStyle name="20% - Accent3 5" xfId="336"/>
    <cellStyle name="20% - Accent3 6" xfId="337"/>
    <cellStyle name="20% - Accent3 7" xfId="338"/>
    <cellStyle name="20% - Accent3 8" xfId="339"/>
    <cellStyle name="20% - Accent3 9" xfId="340"/>
    <cellStyle name="20% - Accent4" xfId="62"/>
    <cellStyle name="20% - Accent4 10" xfId="341"/>
    <cellStyle name="20% - Accent4 2" xfId="112"/>
    <cellStyle name="20% - Accent4 2 2" xfId="343"/>
    <cellStyle name="20% - Accent4 2 3" xfId="344"/>
    <cellStyle name="20% - Accent4 2 4" xfId="342"/>
    <cellStyle name="20% - Accent4 3" xfId="113"/>
    <cellStyle name="20% - Accent4 3 2" xfId="114"/>
    <cellStyle name="20% - Accent4 3 3" xfId="115"/>
    <cellStyle name="20% - Accent4 3 4" xfId="345"/>
    <cellStyle name="20% - Accent4 4" xfId="346"/>
    <cellStyle name="20% - Accent4 5" xfId="347"/>
    <cellStyle name="20% - Accent4 6" xfId="348"/>
    <cellStyle name="20% - Accent4 7" xfId="349"/>
    <cellStyle name="20% - Accent4 8" xfId="350"/>
    <cellStyle name="20% - Accent4 9" xfId="351"/>
    <cellStyle name="20% - Accent5" xfId="69"/>
    <cellStyle name="20% - Accent5 10" xfId="352"/>
    <cellStyle name="20% - Accent5 2" xfId="116"/>
    <cellStyle name="20% - Accent5 2 2" xfId="354"/>
    <cellStyle name="20% - Accent5 2 3" xfId="355"/>
    <cellStyle name="20% - Accent5 2 4" xfId="353"/>
    <cellStyle name="20% - Accent5 3" xfId="117"/>
    <cellStyle name="20% - Accent5 3 2" xfId="118"/>
    <cellStyle name="20% - Accent5 3 3" xfId="119"/>
    <cellStyle name="20% - Accent5 3 4" xfId="356"/>
    <cellStyle name="20% - Accent5 4" xfId="357"/>
    <cellStyle name="20% - Accent5 5" xfId="358"/>
    <cellStyle name="20% - Accent5 6" xfId="359"/>
    <cellStyle name="20% - Accent5 7" xfId="360"/>
    <cellStyle name="20% - Accent5 8" xfId="361"/>
    <cellStyle name="20% - Accent5 9" xfId="362"/>
    <cellStyle name="20% - Accent6" xfId="63"/>
    <cellStyle name="20% - Accent6 10" xfId="363"/>
    <cellStyle name="20% - Accent6 2" xfId="120"/>
    <cellStyle name="20% - Accent6 2 2" xfId="365"/>
    <cellStyle name="20% - Accent6 2 3" xfId="366"/>
    <cellStyle name="20% - Accent6 2 4" xfId="364"/>
    <cellStyle name="20% - Accent6 3" xfId="121"/>
    <cellStyle name="20% - Accent6 3 2" xfId="122"/>
    <cellStyle name="20% - Accent6 3 3" xfId="123"/>
    <cellStyle name="20% - Accent6 3 4" xfId="367"/>
    <cellStyle name="20% - Accent6 4" xfId="368"/>
    <cellStyle name="20% - Accent6 5" xfId="369"/>
    <cellStyle name="20% - Accent6 6" xfId="370"/>
    <cellStyle name="20% - Accent6 7" xfId="371"/>
    <cellStyle name="20% - Accent6 8" xfId="372"/>
    <cellStyle name="20% - Accent6 9" xfId="373"/>
    <cellStyle name="3mitP" xfId="124"/>
    <cellStyle name="3mitP 2" xfId="125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40% - Accent1" xfId="48"/>
    <cellStyle name="40% - Accent1 10" xfId="374"/>
    <cellStyle name="40% - Accent1 2" xfId="126"/>
    <cellStyle name="40% - Accent1 2 2" xfId="376"/>
    <cellStyle name="40% - Accent1 2 3" xfId="377"/>
    <cellStyle name="40% - Accent1 2 4" xfId="375"/>
    <cellStyle name="40% - Accent1 3" xfId="127"/>
    <cellStyle name="40% - Accent1 3 2" xfId="128"/>
    <cellStyle name="40% - Accent1 3 3" xfId="129"/>
    <cellStyle name="40% - Accent1 3 4" xfId="378"/>
    <cellStyle name="40% - Accent1 4" xfId="379"/>
    <cellStyle name="40% - Accent1 5" xfId="380"/>
    <cellStyle name="40% - Accent1 6" xfId="381"/>
    <cellStyle name="40% - Accent1 7" xfId="382"/>
    <cellStyle name="40% - Accent1 8" xfId="383"/>
    <cellStyle name="40% - Accent1 9" xfId="384"/>
    <cellStyle name="40% - Accent2" xfId="77"/>
    <cellStyle name="40% - Accent2 10" xfId="385"/>
    <cellStyle name="40% - Accent2 2" xfId="130"/>
    <cellStyle name="40% - Accent2 2 2" xfId="387"/>
    <cellStyle name="40% - Accent2 2 3" xfId="388"/>
    <cellStyle name="40% - Accent2 2 4" xfId="386"/>
    <cellStyle name="40% - Accent2 3" xfId="131"/>
    <cellStyle name="40% - Accent2 3 2" xfId="132"/>
    <cellStyle name="40% - Accent2 3 3" xfId="133"/>
    <cellStyle name="40% - Accent2 3 4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" xfId="76"/>
    <cellStyle name="40% - Accent3 10" xfId="396"/>
    <cellStyle name="40% - Accent3 2" xfId="134"/>
    <cellStyle name="40% - Accent3 2 2" xfId="398"/>
    <cellStyle name="40% - Accent3 2 3" xfId="399"/>
    <cellStyle name="40% - Accent3 2 4" xfId="397"/>
    <cellStyle name="40% - Accent3 3" xfId="135"/>
    <cellStyle name="40% - Accent3 3 2" xfId="136"/>
    <cellStyle name="40% - Accent3 3 3" xfId="137"/>
    <cellStyle name="40% - Accent3 3 4" xfId="400"/>
    <cellStyle name="40% - Accent3 4" xfId="401"/>
    <cellStyle name="40% - Accent3 5" xfId="402"/>
    <cellStyle name="40% - Accent3 6" xfId="403"/>
    <cellStyle name="40% - Accent3 7" xfId="404"/>
    <cellStyle name="40% - Accent3 8" xfId="405"/>
    <cellStyle name="40% - Accent3 9" xfId="406"/>
    <cellStyle name="40% - Accent4" xfId="75"/>
    <cellStyle name="40% - Accent4 10" xfId="407"/>
    <cellStyle name="40% - Accent4 2" xfId="138"/>
    <cellStyle name="40% - Accent4 2 2" xfId="409"/>
    <cellStyle name="40% - Accent4 2 3" xfId="410"/>
    <cellStyle name="40% - Accent4 2 4" xfId="408"/>
    <cellStyle name="40% - Accent4 3" xfId="139"/>
    <cellStyle name="40% - Accent4 3 2" xfId="140"/>
    <cellStyle name="40% - Accent4 3 3" xfId="141"/>
    <cellStyle name="40% - Accent4 3 4" xfId="411"/>
    <cellStyle name="40% - Accent4 4" xfId="412"/>
    <cellStyle name="40% - Accent4 5" xfId="413"/>
    <cellStyle name="40% - Accent4 6" xfId="414"/>
    <cellStyle name="40% - Accent4 7" xfId="415"/>
    <cellStyle name="40% - Accent4 8" xfId="416"/>
    <cellStyle name="40% - Accent4 9" xfId="417"/>
    <cellStyle name="40% - Accent5" xfId="73"/>
    <cellStyle name="40% - Accent5 10" xfId="418"/>
    <cellStyle name="40% - Accent5 2" xfId="142"/>
    <cellStyle name="40% - Accent5 2 2" xfId="420"/>
    <cellStyle name="40% - Accent5 2 3" xfId="421"/>
    <cellStyle name="40% - Accent5 2 4" xfId="419"/>
    <cellStyle name="40% - Accent5 3" xfId="143"/>
    <cellStyle name="40% - Accent5 3 2" xfId="144"/>
    <cellStyle name="40% - Accent5 3 3" xfId="145"/>
    <cellStyle name="40% - Accent5 3 4" xfId="422"/>
    <cellStyle name="40% - Accent5 4" xfId="423"/>
    <cellStyle name="40% - Accent5 5" xfId="424"/>
    <cellStyle name="40% - Accent5 6" xfId="425"/>
    <cellStyle name="40% - Accent5 7" xfId="426"/>
    <cellStyle name="40% - Accent5 8" xfId="427"/>
    <cellStyle name="40% - Accent5 9" xfId="428"/>
    <cellStyle name="40% - Accent6" xfId="64"/>
    <cellStyle name="40% - Accent6 10" xfId="429"/>
    <cellStyle name="40% - Accent6 2" xfId="146"/>
    <cellStyle name="40% - Accent6 2 2" xfId="431"/>
    <cellStyle name="40% - Accent6 2 3" xfId="432"/>
    <cellStyle name="40% - Accent6 2 4" xfId="430"/>
    <cellStyle name="40% - Accent6 3" xfId="147"/>
    <cellStyle name="40% - Accent6 3 2" xfId="148"/>
    <cellStyle name="40% - Accent6 3 3" xfId="149"/>
    <cellStyle name="40% - Accent6 3 4" xfId="433"/>
    <cellStyle name="40% - Accent6 4" xfId="434"/>
    <cellStyle name="40% - Accent6 5" xfId="435"/>
    <cellStyle name="40% - Accent6 6" xfId="436"/>
    <cellStyle name="40% - Accent6 7" xfId="437"/>
    <cellStyle name="40% - Accent6 8" xfId="438"/>
    <cellStyle name="40% - Accent6 9" xfId="439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60% - Accent1" xfId="79"/>
    <cellStyle name="60% - Accent1 2" xfId="150"/>
    <cellStyle name="60% - Accent1 2 2" xfId="441"/>
    <cellStyle name="60% - Accent1 2 3" xfId="442"/>
    <cellStyle name="60% - Accent1 2 4" xfId="440"/>
    <cellStyle name="60% - Accent1 3" xfId="151"/>
    <cellStyle name="60% - Accent1 3 2" xfId="443"/>
    <cellStyle name="60% - Accent1 4" xfId="444"/>
    <cellStyle name="60% - Accent2" xfId="83"/>
    <cellStyle name="60% - Accent2 2" xfId="152"/>
    <cellStyle name="60% - Accent2 2 2" xfId="446"/>
    <cellStyle name="60% - Accent2 2 3" xfId="447"/>
    <cellStyle name="60% - Accent2 2 4" xfId="445"/>
    <cellStyle name="60% - Accent2 3" xfId="153"/>
    <cellStyle name="60% - Accent2 3 2" xfId="448"/>
    <cellStyle name="60% - Accent2 4" xfId="449"/>
    <cellStyle name="60% - Accent3" xfId="65"/>
    <cellStyle name="60% - Accent3 2" xfId="154"/>
    <cellStyle name="60% - Accent3 2 2" xfId="451"/>
    <cellStyle name="60% - Accent3 2 3" xfId="452"/>
    <cellStyle name="60% - Accent3 2 4" xfId="450"/>
    <cellStyle name="60% - Accent3 3" xfId="155"/>
    <cellStyle name="60% - Accent3 3 2" xfId="453"/>
    <cellStyle name="60% - Accent3 4" xfId="454"/>
    <cellStyle name="60% - Accent4" xfId="78"/>
    <cellStyle name="60% - Accent4 2" xfId="156"/>
    <cellStyle name="60% - Accent4 2 2" xfId="456"/>
    <cellStyle name="60% - Accent4 2 3" xfId="457"/>
    <cellStyle name="60% - Accent4 2 4" xfId="455"/>
    <cellStyle name="60% - Accent4 3" xfId="157"/>
    <cellStyle name="60% - Accent4 3 2" xfId="458"/>
    <cellStyle name="60% - Accent4 4" xfId="459"/>
    <cellStyle name="60% - Accent5" xfId="60"/>
    <cellStyle name="60% - Accent5 2" xfId="158"/>
    <cellStyle name="60% - Accent5 2 2" xfId="461"/>
    <cellStyle name="60% - Accent5 2 3" xfId="462"/>
    <cellStyle name="60% - Accent5 2 4" xfId="460"/>
    <cellStyle name="60% - Accent5 3" xfId="159"/>
    <cellStyle name="60% - Accent5 3 2" xfId="463"/>
    <cellStyle name="60% - Accent5 4" xfId="464"/>
    <cellStyle name="60% - Accent6" xfId="66"/>
    <cellStyle name="60% - Accent6 2" xfId="160"/>
    <cellStyle name="60% - Accent6 2 2" xfId="466"/>
    <cellStyle name="60% - Accent6 2 3" xfId="467"/>
    <cellStyle name="60% - Accent6 2 4" xfId="465"/>
    <cellStyle name="60% - Accent6 3" xfId="161"/>
    <cellStyle name="60% - Accent6 3 2" xfId="468"/>
    <cellStyle name="60% - Accent6 4" xfId="469"/>
    <cellStyle name="6mitP_R13_Fs-j32" xfId="162"/>
    <cellStyle name="Accent1" xfId="18" builtinId="29" customBuiltin="1"/>
    <cellStyle name="Accent1 2" xfId="80"/>
    <cellStyle name="Accent1 2 2" xfId="471"/>
    <cellStyle name="Accent1 2 3" xfId="472"/>
    <cellStyle name="Accent1 2 4" xfId="470"/>
    <cellStyle name="Accent1 3" xfId="163"/>
    <cellStyle name="Accent1 3 2" xfId="473"/>
    <cellStyle name="Accent1 4" xfId="474"/>
    <cellStyle name="Accent2" xfId="22" builtinId="33" customBuiltin="1"/>
    <cellStyle name="Accent2 2" xfId="70"/>
    <cellStyle name="Accent2 2 2" xfId="476"/>
    <cellStyle name="Accent2 2 3" xfId="477"/>
    <cellStyle name="Accent2 2 4" xfId="475"/>
    <cellStyle name="Accent2 3" xfId="164"/>
    <cellStyle name="Accent2 3 2" xfId="478"/>
    <cellStyle name="Accent2 4" xfId="479"/>
    <cellStyle name="Accent3" xfId="26" builtinId="37" customBuiltin="1"/>
    <cellStyle name="Accent3 2" xfId="52"/>
    <cellStyle name="Accent3 2 2" xfId="481"/>
    <cellStyle name="Accent3 2 3" xfId="482"/>
    <cellStyle name="Accent3 2 4" xfId="480"/>
    <cellStyle name="Accent3 3" xfId="165"/>
    <cellStyle name="Accent3 3 2" xfId="483"/>
    <cellStyle name="Accent3 4" xfId="484"/>
    <cellStyle name="Accent4" xfId="30" builtinId="41" customBuiltin="1"/>
    <cellStyle name="Accent4 2" xfId="74"/>
    <cellStyle name="Accent4 2 2" xfId="486"/>
    <cellStyle name="Accent4 2 3" xfId="487"/>
    <cellStyle name="Accent4 2 4" xfId="485"/>
    <cellStyle name="Accent4 3" xfId="166"/>
    <cellStyle name="Accent4 3 2" xfId="488"/>
    <cellStyle name="Accent4 4" xfId="489"/>
    <cellStyle name="Accent5" xfId="34" builtinId="45" customBuiltin="1"/>
    <cellStyle name="Accent5 2" xfId="81"/>
    <cellStyle name="Accent5 2 2" xfId="491"/>
    <cellStyle name="Accent5 2 3" xfId="492"/>
    <cellStyle name="Accent5 2 4" xfId="490"/>
    <cellStyle name="Accent5 3" xfId="167"/>
    <cellStyle name="Accent5 3 2" xfId="493"/>
    <cellStyle name="Accent5 4" xfId="494"/>
    <cellStyle name="Accent6" xfId="38" builtinId="49" customBuiltin="1"/>
    <cellStyle name="Accent6 2" xfId="67"/>
    <cellStyle name="Accent6 2 2" xfId="496"/>
    <cellStyle name="Accent6 2 3" xfId="497"/>
    <cellStyle name="Accent6 2 4" xfId="495"/>
    <cellStyle name="Accent6 3" xfId="168"/>
    <cellStyle name="Accent6 3 2" xfId="498"/>
    <cellStyle name="Accent6 4" xfId="499"/>
    <cellStyle name="ANCLAS,REZONES Y SUS PARTES,DE FUNDICION,DE HIERRO O DE ACERO" xfId="169"/>
    <cellStyle name="ANCLAS,REZONES Y SUS PARTES,DE FUNDICION,DE HIERRO O DE ACERO 10" xfId="170"/>
    <cellStyle name="ANCLAS,REZONES Y SUS PARTES,DE FUNDICION,DE HIERRO O DE ACERO 10 2" xfId="1326"/>
    <cellStyle name="ANCLAS,REZONES Y SUS PARTES,DE FUNDICION,DE HIERRO O DE ACERO 11" xfId="1325"/>
    <cellStyle name="ANCLAS,REZONES Y SUS PARTES,DE FUNDICION,DE HIERRO O DE ACERO 2" xfId="171"/>
    <cellStyle name="ANCLAS,REZONES Y SUS PARTES,DE FUNDICION,DE HIERRO O DE ACERO 2 2" xfId="1327"/>
    <cellStyle name="ANCLAS,REZONES Y SUS PARTES,DE FUNDICION,DE HIERRO O DE ACERO 3" xfId="172"/>
    <cellStyle name="ANCLAS,REZONES Y SUS PARTES,DE FUNDICION,DE HIERRO O DE ACERO 3 2" xfId="1328"/>
    <cellStyle name="ANCLAS,REZONES Y SUS PARTES,DE FUNDICION,DE HIERRO O DE ACERO 4" xfId="173"/>
    <cellStyle name="ANCLAS,REZONES Y SUS PARTES,DE FUNDICION,DE HIERRO O DE ACERO 4 2" xfId="1329"/>
    <cellStyle name="ANCLAS,REZONES Y SUS PARTES,DE FUNDICION,DE HIERRO O DE ACERO 5" xfId="174"/>
    <cellStyle name="ANCLAS,REZONES Y SUS PARTES,DE FUNDICION,DE HIERRO O DE ACERO 5 2" xfId="1330"/>
    <cellStyle name="ANCLAS,REZONES Y SUS PARTES,DE FUNDICION,DE HIERRO O DE ACERO 6" xfId="175"/>
    <cellStyle name="ANCLAS,REZONES Y SUS PARTES,DE FUNDICION,DE HIERRO O DE ACERO 6 2" xfId="1331"/>
    <cellStyle name="ANCLAS,REZONES Y SUS PARTES,DE FUNDICION,DE HIERRO O DE ACERO 7" xfId="176"/>
    <cellStyle name="ANCLAS,REZONES Y SUS PARTES,DE FUNDICION,DE HIERRO O DE ACERO 7 2" xfId="1332"/>
    <cellStyle name="ANCLAS,REZONES Y SUS PARTES,DE FUNDICION,DE HIERRO O DE ACERO 8" xfId="177"/>
    <cellStyle name="ANCLAS,REZONES Y SUS PARTES,DE FUNDICION,DE HIERRO O DE ACERO 8 2" xfId="1333"/>
    <cellStyle name="ANCLAS,REZONES Y SUS PARTES,DE FUNDICION,DE HIERRO O DE ACERO 9" xfId="178"/>
    <cellStyle name="ANCLAS,REZONES Y SUS PARTES,DE FUNDICION,DE HIERRO O DE ACERO 9 2" xfId="1334"/>
    <cellStyle name="annee semestre" xfId="500"/>
    <cellStyle name="Avertissement" xfId="14" builtinId="11" customBuiltin="1"/>
    <cellStyle name="Bad" xfId="57"/>
    <cellStyle name="Bad 2" xfId="179"/>
    <cellStyle name="Bad 2 2" xfId="502"/>
    <cellStyle name="Bad 2 3" xfId="503"/>
    <cellStyle name="Bad 2 4" xfId="501"/>
    <cellStyle name="Bad 3" xfId="180"/>
    <cellStyle name="Bad 3 2" xfId="504"/>
    <cellStyle name="Bad 4" xfId="505"/>
    <cellStyle name="Bad 5" xfId="1335"/>
    <cellStyle name="bin" xfId="506"/>
    <cellStyle name="blue" xfId="507"/>
    <cellStyle name="Ç¥ÁØ_ENRL2" xfId="508"/>
    <cellStyle name="caché" xfId="509"/>
    <cellStyle name="Calcul" xfId="11" builtinId="22" customBuiltin="1"/>
    <cellStyle name="Calculation" xfId="82"/>
    <cellStyle name="Calculation 2" xfId="181"/>
    <cellStyle name="Calculation 2 2" xfId="511"/>
    <cellStyle name="Calculation 2 3" xfId="512"/>
    <cellStyle name="Calculation 2 4" xfId="510"/>
    <cellStyle name="Calculation 3" xfId="182"/>
    <cellStyle name="Calculation 3 2" xfId="513"/>
    <cellStyle name="Calculation 4" xfId="514"/>
    <cellStyle name="Calculation 4 2" xfId="515"/>
    <cellStyle name="Calculation 5" xfId="1336"/>
    <cellStyle name="cell" xfId="516"/>
    <cellStyle name="Cellule liée" xfId="12" builtinId="24" customBuiltin="1"/>
    <cellStyle name="Check Cell" xfId="59"/>
    <cellStyle name="Check Cell 2" xfId="183"/>
    <cellStyle name="Check Cell 2 2" xfId="518"/>
    <cellStyle name="Check Cell 2 3" xfId="519"/>
    <cellStyle name="Check Cell 2 4" xfId="517"/>
    <cellStyle name="Check Cell 3" xfId="184"/>
    <cellStyle name="Check Cell 3 2" xfId="520"/>
    <cellStyle name="Check Cell 4" xfId="521"/>
    <cellStyle name="Code additions" xfId="522"/>
    <cellStyle name="Col&amp;RowHeadings" xfId="523"/>
    <cellStyle name="ColCodes" xfId="524"/>
    <cellStyle name="ColTitles" xfId="525"/>
    <cellStyle name="ColTitles 10" xfId="526"/>
    <cellStyle name="ColTitles 10 2" xfId="1338"/>
    <cellStyle name="ColTitles 11" xfId="527"/>
    <cellStyle name="ColTitles 11 2" xfId="1339"/>
    <cellStyle name="ColTitles 12" xfId="1337"/>
    <cellStyle name="ColTitles 2" xfId="528"/>
    <cellStyle name="ColTitles 2 2" xfId="1340"/>
    <cellStyle name="ColTitles 3" xfId="529"/>
    <cellStyle name="ColTitles 3 2" xfId="1341"/>
    <cellStyle name="ColTitles 4" xfId="530"/>
    <cellStyle name="ColTitles 4 2" xfId="1342"/>
    <cellStyle name="ColTitles 5" xfId="531"/>
    <cellStyle name="ColTitles 5 2" xfId="1343"/>
    <cellStyle name="ColTitles 6" xfId="532"/>
    <cellStyle name="ColTitles 6 2" xfId="1344"/>
    <cellStyle name="ColTitles 7" xfId="533"/>
    <cellStyle name="ColTitles 7 2" xfId="1345"/>
    <cellStyle name="ColTitles 8" xfId="534"/>
    <cellStyle name="ColTitles 8 2" xfId="1346"/>
    <cellStyle name="ColTitles 9" xfId="535"/>
    <cellStyle name="ColTitles 9 2" xfId="1347"/>
    <cellStyle name="column" xfId="536"/>
    <cellStyle name="Comma" xfId="61"/>
    <cellStyle name="Comma  [1]" xfId="537"/>
    <cellStyle name="Comma [0]" xfId="68"/>
    <cellStyle name="Comma [0] 2" xfId="1349"/>
    <cellStyle name="Comma [1]" xfId="538"/>
    <cellStyle name="Comma 10" xfId="539"/>
    <cellStyle name="Comma 11" xfId="1348"/>
    <cellStyle name="Comma 2" xfId="185"/>
    <cellStyle name="Comma 2 2" xfId="541"/>
    <cellStyle name="Comma 2 3" xfId="542"/>
    <cellStyle name="Comma 2 3 2" xfId="1351"/>
    <cellStyle name="Comma 2 4" xfId="543"/>
    <cellStyle name="Comma 2 4 2" xfId="544"/>
    <cellStyle name="Comma 2 4 2 2" xfId="1353"/>
    <cellStyle name="Comma 2 4 3" xfId="1352"/>
    <cellStyle name="Comma 2 5" xfId="540"/>
    <cellStyle name="Comma 2 5 2" xfId="1354"/>
    <cellStyle name="Comma 2 6" xfId="1350"/>
    <cellStyle name="Comma 3" xfId="545"/>
    <cellStyle name="Comma 3 2" xfId="546"/>
    <cellStyle name="Comma 3 2 2" xfId="1355"/>
    <cellStyle name="Comma 4" xfId="547"/>
    <cellStyle name="Comma 4 10" xfId="548"/>
    <cellStyle name="Comma 4 11" xfId="549"/>
    <cellStyle name="Comma 4 2" xfId="550"/>
    <cellStyle name="Comma 4 2 2" xfId="1356"/>
    <cellStyle name="Comma 4 3" xfId="551"/>
    <cellStyle name="Comma 4 3 2" xfId="552"/>
    <cellStyle name="Comma 4 3 2 2" xfId="553"/>
    <cellStyle name="Comma 4 3 3" xfId="554"/>
    <cellStyle name="Comma 4 3 4" xfId="555"/>
    <cellStyle name="Comma 4 4" xfId="556"/>
    <cellStyle name="Comma 4 4 2" xfId="557"/>
    <cellStyle name="Comma 4 4 2 2" xfId="558"/>
    <cellStyle name="Comma 4 4 3" xfId="559"/>
    <cellStyle name="Comma 4 4 4" xfId="560"/>
    <cellStyle name="Comma 4 5" xfId="561"/>
    <cellStyle name="Comma 4 5 2" xfId="562"/>
    <cellStyle name="Comma 4 5 2 2" xfId="563"/>
    <cellStyle name="Comma 4 5 3" xfId="564"/>
    <cellStyle name="Comma 4 5 4" xfId="565"/>
    <cellStyle name="Comma 4 6" xfId="566"/>
    <cellStyle name="Comma 4 6 2" xfId="567"/>
    <cellStyle name="Comma 4 6 2 2" xfId="568"/>
    <cellStyle name="Comma 4 6 3" xfId="569"/>
    <cellStyle name="Comma 4 6 4" xfId="570"/>
    <cellStyle name="Comma 4 7" xfId="571"/>
    <cellStyle name="Comma 4 7 2" xfId="572"/>
    <cellStyle name="Comma 4 7 2 2" xfId="573"/>
    <cellStyle name="Comma 4 7 3" xfId="574"/>
    <cellStyle name="Comma 4 7 4" xfId="575"/>
    <cellStyle name="Comma 4 8" xfId="576"/>
    <cellStyle name="Comma 4 8 2" xfId="577"/>
    <cellStyle name="Comma 4 8 2 2" xfId="578"/>
    <cellStyle name="Comma 4 8 3" xfId="579"/>
    <cellStyle name="Comma 4 8 4" xfId="580"/>
    <cellStyle name="Comma 4 9" xfId="581"/>
    <cellStyle name="Comma 4 9 2" xfId="582"/>
    <cellStyle name="Comma 5" xfId="583"/>
    <cellStyle name="Comma 5 2" xfId="584"/>
    <cellStyle name="Comma 6" xfId="585"/>
    <cellStyle name="Comma 6 2" xfId="586"/>
    <cellStyle name="Comma 7" xfId="587"/>
    <cellStyle name="Comma 7 2" xfId="588"/>
    <cellStyle name="Comma 8" xfId="589"/>
    <cellStyle name="Comma 8 2" xfId="590"/>
    <cellStyle name="Comma 9" xfId="591"/>
    <cellStyle name="Comma 9 2" xfId="1357"/>
    <cellStyle name="Comma(0)" xfId="592"/>
    <cellStyle name="comma(1)" xfId="593"/>
    <cellStyle name="Comma(3)" xfId="594"/>
    <cellStyle name="Comma[0]" xfId="595"/>
    <cellStyle name="Comma[1]" xfId="596"/>
    <cellStyle name="Comma[2]__" xfId="597"/>
    <cellStyle name="Comma[3]" xfId="598"/>
    <cellStyle name="Comma0" xfId="599"/>
    <cellStyle name="Comma0 2" xfId="1358"/>
    <cellStyle name="Commentaire" xfId="15" builtinId="10" customBuiltin="1"/>
    <cellStyle name="Currency" xfId="58"/>
    <cellStyle name="Currency [0]" xfId="50"/>
    <cellStyle name="Currency [0] 2" xfId="1360"/>
    <cellStyle name="Currency 2" xfId="600"/>
    <cellStyle name="Currency 3" xfId="1359"/>
    <cellStyle name="Currency0" xfId="601"/>
    <cellStyle name="Currency0 2" xfId="1361"/>
    <cellStyle name="DataEntryCells" xfId="602"/>
    <cellStyle name="Date" xfId="603"/>
    <cellStyle name="Date 2" xfId="1362"/>
    <cellStyle name="Datum" xfId="186"/>
    <cellStyle name="Datum 2" xfId="1363"/>
    <cellStyle name="Dezimal [0]_DIAGRAM" xfId="604"/>
    <cellStyle name="Dezimal_DIAGRAM" xfId="605"/>
    <cellStyle name="Didier" xfId="606"/>
    <cellStyle name="Didier - Title" xfId="607"/>
    <cellStyle name="Didier subtitles" xfId="608"/>
    <cellStyle name="données" xfId="609"/>
    <cellStyle name="donnéesbord" xfId="610"/>
    <cellStyle name="Entrée" xfId="9" builtinId="20" customBuiltin="1"/>
    <cellStyle name="ErrRpt_DataEntryCells" xfId="611"/>
    <cellStyle name="ErrRpt-DataEntryCells" xfId="612"/>
    <cellStyle name="ErrRpt-DataEntryCells 2" xfId="1364"/>
    <cellStyle name="ErrRpt-GreyBackground" xfId="613"/>
    <cellStyle name="ErrRpt-GreyBackground 2" xfId="1365"/>
    <cellStyle name="Explanatory Text" xfId="55"/>
    <cellStyle name="Explanatory Text 2" xfId="187"/>
    <cellStyle name="Explanatory Text 2 2" xfId="615"/>
    <cellStyle name="Explanatory Text 2 3" xfId="616"/>
    <cellStyle name="Explanatory Text 2 4" xfId="614"/>
    <cellStyle name="Explanatory Text 3" xfId="188"/>
    <cellStyle name="Explanatory Text 3 2" xfId="617"/>
    <cellStyle name="Explanatory Text 4" xfId="618"/>
    <cellStyle name="Explanatory Text 5" xfId="1366"/>
    <cellStyle name="Fest" xfId="189"/>
    <cellStyle name="Fest 2" xfId="1367"/>
    <cellStyle name="Fest0" xfId="190"/>
    <cellStyle name="Fest0 2" xfId="1368"/>
    <cellStyle name="Fest2" xfId="191"/>
    <cellStyle name="Fest2 2" xfId="1369"/>
    <cellStyle name="Fixed" xfId="619"/>
    <cellStyle name="Fixed 2" xfId="1370"/>
    <cellStyle name="fliesstext" xfId="620"/>
    <cellStyle name="formula" xfId="621"/>
    <cellStyle name="fussnote_lauftext" xfId="622"/>
    <cellStyle name="gap" xfId="623"/>
    <cellStyle name="gap 2" xfId="624"/>
    <cellStyle name="gap 2 2" xfId="625"/>
    <cellStyle name="gap 2 2 2" xfId="626"/>
    <cellStyle name="gap 2 2 2 2" xfId="627"/>
    <cellStyle name="gap 2 3" xfId="628"/>
    <cellStyle name="Gesamt" xfId="192"/>
    <cellStyle name="Gesamt 2" xfId="1371"/>
    <cellStyle name="Good" xfId="72"/>
    <cellStyle name="Good 2" xfId="193"/>
    <cellStyle name="Good 2 2" xfId="630"/>
    <cellStyle name="Good 2 3" xfId="631"/>
    <cellStyle name="Good 2 4" xfId="629"/>
    <cellStyle name="Good 3" xfId="194"/>
    <cellStyle name="Good 3 2" xfId="632"/>
    <cellStyle name="Good 4" xfId="633"/>
    <cellStyle name="Good 5" xfId="1372"/>
    <cellStyle name="Grey" xfId="634"/>
    <cellStyle name="GreyBackground" xfId="635"/>
    <cellStyle name="header" xfId="636"/>
    <cellStyle name="Header1" xfId="637"/>
    <cellStyle name="Header2" xfId="638"/>
    <cellStyle name="Heading 1" xfId="56"/>
    <cellStyle name="Heading 1 2" xfId="195"/>
    <cellStyle name="Heading 1 2 2" xfId="640"/>
    <cellStyle name="Heading 1 2 3" xfId="641"/>
    <cellStyle name="Heading 1 2 4" xfId="639"/>
    <cellStyle name="Heading 1 3" xfId="196"/>
    <cellStyle name="Heading 1 3 2" xfId="642"/>
    <cellStyle name="Heading 1 4" xfId="643"/>
    <cellStyle name="Heading 1 5" xfId="1373"/>
    <cellStyle name="Heading 2" xfId="71"/>
    <cellStyle name="Heading 2 2" xfId="197"/>
    <cellStyle name="Heading 2 2 2" xfId="645"/>
    <cellStyle name="Heading 2 2 3" xfId="646"/>
    <cellStyle name="Heading 2 2 4" xfId="644"/>
    <cellStyle name="Heading 2 3" xfId="198"/>
    <cellStyle name="Heading 2 3 2" xfId="647"/>
    <cellStyle name="Heading 2 4" xfId="648"/>
    <cellStyle name="Heading 2 5" xfId="1374"/>
    <cellStyle name="Heading 3" xfId="84"/>
    <cellStyle name="Heading 3 2" xfId="199"/>
    <cellStyle name="Heading 3 2 2" xfId="650"/>
    <cellStyle name="Heading 3 2 3" xfId="651"/>
    <cellStyle name="Heading 3 2 4" xfId="649"/>
    <cellStyle name="Heading 3 3" xfId="200"/>
    <cellStyle name="Heading 3 3 2" xfId="652"/>
    <cellStyle name="Heading 3 4" xfId="653"/>
    <cellStyle name="Heading 3 5" xfId="1375"/>
    <cellStyle name="Heading 4" xfId="85"/>
    <cellStyle name="Heading 4 2" xfId="201"/>
    <cellStyle name="Heading 4 2 2" xfId="655"/>
    <cellStyle name="Heading 4 2 3" xfId="656"/>
    <cellStyle name="Heading 4 2 4" xfId="654"/>
    <cellStyle name="Heading 4 3" xfId="202"/>
    <cellStyle name="Heading 4 3 2" xfId="657"/>
    <cellStyle name="Heading 4 4" xfId="658"/>
    <cellStyle name="Heading 4 5" xfId="1376"/>
    <cellStyle name="Heading1" xfId="659"/>
    <cellStyle name="Heading2" xfId="660"/>
    <cellStyle name="Hipervínculo" xfId="661"/>
    <cellStyle name="Hipervínculo visitado" xfId="662"/>
    <cellStyle name="Hyperlink 2" xfId="203"/>
    <cellStyle name="Hyperlink 2 2" xfId="664"/>
    <cellStyle name="Hyperlink 2 3" xfId="665"/>
    <cellStyle name="Hyperlink 3" xfId="204"/>
    <cellStyle name="Hyperlink 3 2" xfId="666"/>
    <cellStyle name="Hyperlink 4" xfId="667"/>
    <cellStyle name="Hyperlink 5" xfId="668"/>
    <cellStyle name="Hyperlink 5 2" xfId="669"/>
    <cellStyle name="Hyperlink 6" xfId="670"/>
    <cellStyle name="Input" xfId="86"/>
    <cellStyle name="Input [yellow]" xfId="671"/>
    <cellStyle name="Input 2" xfId="205"/>
    <cellStyle name="Input 2 2" xfId="673"/>
    <cellStyle name="Input 2 3" xfId="674"/>
    <cellStyle name="Input 2 4" xfId="672"/>
    <cellStyle name="Input 3" xfId="206"/>
    <cellStyle name="Input 3 2" xfId="675"/>
    <cellStyle name="Input 4" xfId="676"/>
    <cellStyle name="Input 5" xfId="1377"/>
    <cellStyle name="Insatisfaisant" xfId="7" builtinId="27" customBuiltin="1"/>
    <cellStyle name="ISC" xfId="677"/>
    <cellStyle name="isced" xfId="678"/>
    <cellStyle name="isced 2" xfId="1378"/>
    <cellStyle name="ISCED Titles" xfId="679"/>
    <cellStyle name="isced_8gradk" xfId="680"/>
    <cellStyle name="KeineLinie" xfId="207"/>
    <cellStyle name="KeineLinie 2" xfId="1379"/>
    <cellStyle name="Komma0" xfId="208"/>
    <cellStyle name="Komma0 2" xfId="209"/>
    <cellStyle name="Komma0 2 2" xfId="1381"/>
    <cellStyle name="Komma0 3" xfId="1380"/>
    <cellStyle name="Komma1" xfId="210"/>
    <cellStyle name="Komma1 2" xfId="1382"/>
    <cellStyle name="Komma2" xfId="211"/>
    <cellStyle name="Komma2 2" xfId="1383"/>
    <cellStyle name="Komma3" xfId="212"/>
    <cellStyle name="Komma3 2" xfId="1384"/>
    <cellStyle name="level1a" xfId="681"/>
    <cellStyle name="level1a 2" xfId="682"/>
    <cellStyle name="level1a 2 2" xfId="683"/>
    <cellStyle name="level1a 2 2 2" xfId="684"/>
    <cellStyle name="level2" xfId="685"/>
    <cellStyle name="level2 2" xfId="686"/>
    <cellStyle name="level2 2 2" xfId="687"/>
    <cellStyle name="level2 2 2 2" xfId="688"/>
    <cellStyle name="level2a" xfId="689"/>
    <cellStyle name="level2a 2" xfId="690"/>
    <cellStyle name="level2a 2 2" xfId="691"/>
    <cellStyle name="level2a 2 2 2" xfId="692"/>
    <cellStyle name="level3" xfId="693"/>
    <cellStyle name="Lien hypertexte" xfId="44" builtinId="8"/>
    <cellStyle name="Lien hypertexte 2" xfId="213"/>
    <cellStyle name="Lien hypertexte 3" xfId="305"/>
    <cellStyle name="Lien hypertexte 4" xfId="663"/>
    <cellStyle name="Line titles-Rows" xfId="694"/>
    <cellStyle name="LinieHorizontal" xfId="214"/>
    <cellStyle name="LinieHorizontal 2" xfId="1385"/>
    <cellStyle name="LinieLinks" xfId="215"/>
    <cellStyle name="LinieLinks 2" xfId="1386"/>
    <cellStyle name="LinieRechts" xfId="216"/>
    <cellStyle name="LinieRechts 2" xfId="1387"/>
    <cellStyle name="LinieVertikal" xfId="217"/>
    <cellStyle name="LinieVertikal 2" xfId="1388"/>
    <cellStyle name="Linked Cell" xfId="87"/>
    <cellStyle name="Linked Cell 2" xfId="218"/>
    <cellStyle name="Linked Cell 2 2" xfId="696"/>
    <cellStyle name="Linked Cell 2 3" xfId="697"/>
    <cellStyle name="Linked Cell 2 4" xfId="695"/>
    <cellStyle name="Linked Cell 3" xfId="219"/>
    <cellStyle name="Linked Cell 3 2" xfId="698"/>
    <cellStyle name="Linked Cell 4" xfId="699"/>
    <cellStyle name="Linked Cell 5" xfId="1389"/>
    <cellStyle name="Migliaia (0)_conti99" xfId="700"/>
    <cellStyle name="Milliers" xfId="1324" builtinId="3"/>
    <cellStyle name="Milliers 2" xfId="1298"/>
    <cellStyle name="Neutral" xfId="88"/>
    <cellStyle name="Neutral 2" xfId="220"/>
    <cellStyle name="Neutral 2 2" xfId="702"/>
    <cellStyle name="Neutral 2 3" xfId="703"/>
    <cellStyle name="Neutral 2 4" xfId="701"/>
    <cellStyle name="Neutral 3" xfId="221"/>
    <cellStyle name="Neutral 3 2" xfId="704"/>
    <cellStyle name="Neutral 4" xfId="705"/>
    <cellStyle name="Neutral 5" xfId="1390"/>
    <cellStyle name="Neutre" xfId="8" builtinId="28" customBuiltin="1"/>
    <cellStyle name="Normal" xfId="0" builtinId="0"/>
    <cellStyle name="Normal - Style1" xfId="706"/>
    <cellStyle name="Normal 10" xfId="222"/>
    <cellStyle name="Normal 10 10" xfId="1391"/>
    <cellStyle name="Normal 10 2" xfId="708"/>
    <cellStyle name="Normal 10 3" xfId="709"/>
    <cellStyle name="Normal 10 4" xfId="710"/>
    <cellStyle name="Normal 10 5" xfId="711"/>
    <cellStyle name="Normal 10 6" xfId="712"/>
    <cellStyle name="Normal 10 7" xfId="713"/>
    <cellStyle name="Normal 10 8" xfId="714"/>
    <cellStyle name="Normal 10 9" xfId="707"/>
    <cellStyle name="Normal 10 9 2" xfId="1392"/>
    <cellStyle name="Normal 11" xfId="223"/>
    <cellStyle name="Normal 11 10" xfId="715"/>
    <cellStyle name="Normal 11 11" xfId="1393"/>
    <cellStyle name="Normal 11 2" xfId="306"/>
    <cellStyle name="Normal 11 2 2" xfId="716"/>
    <cellStyle name="Normal 11 3" xfId="717"/>
    <cellStyle name="Normal 11 4" xfId="718"/>
    <cellStyle name="Normal 11 5" xfId="719"/>
    <cellStyle name="Normal 11 6" xfId="720"/>
    <cellStyle name="Normal 11 7" xfId="721"/>
    <cellStyle name="Normal 11 8" xfId="722"/>
    <cellStyle name="Normal 11 9" xfId="723"/>
    <cellStyle name="Normal 11 9 2" xfId="1394"/>
    <cellStyle name="Normal 12" xfId="224"/>
    <cellStyle name="Normal 12 2" xfId="725"/>
    <cellStyle name="Normal 12 2 2" xfId="1396"/>
    <cellStyle name="Normal 12 3" xfId="726"/>
    <cellStyle name="Normal 12 4" xfId="727"/>
    <cellStyle name="Normal 12 5" xfId="724"/>
    <cellStyle name="Normal 12 6" xfId="1395"/>
    <cellStyle name="Normal 13" xfId="225"/>
    <cellStyle name="Normal 13 2" xfId="226"/>
    <cellStyle name="Normal 13 2 2" xfId="729"/>
    <cellStyle name="Normal 13 2 2 2" xfId="1397"/>
    <cellStyle name="Normal 13 3" xfId="227"/>
    <cellStyle name="Normal 13 3 2" xfId="730"/>
    <cellStyle name="Normal 13 4" xfId="228"/>
    <cellStyle name="Normal 13 4 2" xfId="732"/>
    <cellStyle name="Normal 13 4 2 2" xfId="1398"/>
    <cellStyle name="Normal 13 4 3" xfId="731"/>
    <cellStyle name="Normal 13 4 3 2" xfId="1399"/>
    <cellStyle name="Normal 13 5" xfId="728"/>
    <cellStyle name="Normal 13 5 2" xfId="1400"/>
    <cellStyle name="Normal 14" xfId="229"/>
    <cellStyle name="Normal 14 2" xfId="734"/>
    <cellStyle name="Normal 14 3" xfId="735"/>
    <cellStyle name="Normal 14 3 2" xfId="736"/>
    <cellStyle name="Normal 14 3 2 2" xfId="1403"/>
    <cellStyle name="Normal 14 3 3" xfId="1402"/>
    <cellStyle name="Normal 14 4" xfId="737"/>
    <cellStyle name="Normal 14 4 2" xfId="1404"/>
    <cellStyle name="Normal 14 5" xfId="733"/>
    <cellStyle name="Normal 14 5 2" xfId="1405"/>
    <cellStyle name="Normal 14 6" xfId="1401"/>
    <cellStyle name="Normal 15" xfId="230"/>
    <cellStyle name="Normal 15 2" xfId="231"/>
    <cellStyle name="Normal 15 3" xfId="232"/>
    <cellStyle name="Normal 15 4" xfId="738"/>
    <cellStyle name="Normal 16" xfId="233"/>
    <cellStyle name="Normal 17" xfId="234"/>
    <cellStyle name="Normal 17 2" xfId="740"/>
    <cellStyle name="Normal 17 2 2" xfId="1406"/>
    <cellStyle name="Normal 17 3" xfId="741"/>
    <cellStyle name="Normal 17 3 2" xfId="1407"/>
    <cellStyle name="Normal 17 4" xfId="739"/>
    <cellStyle name="Normal 17 4 2" xfId="1408"/>
    <cellStyle name="Normal 18" xfId="235"/>
    <cellStyle name="Normal 18 2" xfId="743"/>
    <cellStyle name="Normal 18 2 2" xfId="1409"/>
    <cellStyle name="Normal 18 3" xfId="744"/>
    <cellStyle name="Normal 18 3 2" xfId="1410"/>
    <cellStyle name="Normal 18 4" xfId="742"/>
    <cellStyle name="Normal 18 4 2" xfId="1411"/>
    <cellStyle name="Normal 19" xfId="236"/>
    <cellStyle name="Normal 19 2" xfId="745"/>
    <cellStyle name="Normal 2" xfId="42"/>
    <cellStyle name="Normal 2 10" xfId="746"/>
    <cellStyle name="Normal 2 11" xfId="747"/>
    <cellStyle name="Normal 2 11 2" xfId="1412"/>
    <cellStyle name="Normal 2 12" xfId="748"/>
    <cellStyle name="Normal 2 12 2" xfId="1413"/>
    <cellStyle name="Normal 2 13" xfId="749"/>
    <cellStyle name="Normal 2 13 2" xfId="1414"/>
    <cellStyle name="Normal 2 14" xfId="750"/>
    <cellStyle name="Normal 2 14 2" xfId="1415"/>
    <cellStyle name="Normal 2 15" xfId="751"/>
    <cellStyle name="Normal 2 15 2" xfId="1416"/>
    <cellStyle name="Normal 2 16" xfId="752"/>
    <cellStyle name="Normal 2 16 2" xfId="1417"/>
    <cellStyle name="Normal 2 17" xfId="753"/>
    <cellStyle name="Normal 2 17 2" xfId="1418"/>
    <cellStyle name="Normal 2 18" xfId="754"/>
    <cellStyle name="Normal 2 18 2" xfId="1419"/>
    <cellStyle name="Normal 2 19" xfId="755"/>
    <cellStyle name="Normal 2 19 2" xfId="1420"/>
    <cellStyle name="Normal 2 2" xfId="89"/>
    <cellStyle name="Normal 2 2 10" xfId="757"/>
    <cellStyle name="Normal 2 2 10 2" xfId="1421"/>
    <cellStyle name="Normal 2 2 11" xfId="758"/>
    <cellStyle name="Normal 2 2 11 2" xfId="1422"/>
    <cellStyle name="Normal 2 2 12" xfId="759"/>
    <cellStyle name="Normal 2 2 12 2" xfId="1423"/>
    <cellStyle name="Normal 2 2 13" xfId="760"/>
    <cellStyle name="Normal 2 2 13 2" xfId="1424"/>
    <cellStyle name="Normal 2 2 14" xfId="761"/>
    <cellStyle name="Normal 2 2 14 2" xfId="1425"/>
    <cellStyle name="Normal 2 2 15" xfId="762"/>
    <cellStyle name="Normal 2 2 15 2" xfId="1426"/>
    <cellStyle name="Normal 2 2 16" xfId="763"/>
    <cellStyle name="Normal 2 2 16 2" xfId="1427"/>
    <cellStyle name="Normal 2 2 17" xfId="764"/>
    <cellStyle name="Normal 2 2 17 2" xfId="1428"/>
    <cellStyle name="Normal 2 2 18" xfId="765"/>
    <cellStyle name="Normal 2 2 18 2" xfId="1429"/>
    <cellStyle name="Normal 2 2 19" xfId="766"/>
    <cellStyle name="Normal 2 2 2" xfId="237"/>
    <cellStyle name="Normal 2 2 2 2" xfId="768"/>
    <cellStyle name="Normal 2 2 2 2 2" xfId="769"/>
    <cellStyle name="Normal 2 2 2 3" xfId="770"/>
    <cellStyle name="Normal 2 2 2 4" xfId="771"/>
    <cellStyle name="Normal 2 2 2 4 2" xfId="1430"/>
    <cellStyle name="Normal 2 2 2 5" xfId="772"/>
    <cellStyle name="Normal 2 2 2 6" xfId="767"/>
    <cellStyle name="Normal 2 2 20" xfId="756"/>
    <cellStyle name="Normal 2 2 20 2" xfId="1431"/>
    <cellStyle name="Normal 2 2 3" xfId="238"/>
    <cellStyle name="Normal 2 2 3 2" xfId="774"/>
    <cellStyle name="Normal 2 2 3 2 2" xfId="1432"/>
    <cellStyle name="Normal 2 2 3 3" xfId="775"/>
    <cellStyle name="Normal 2 2 3 4" xfId="773"/>
    <cellStyle name="Normal 2 2 3 4 2" xfId="1433"/>
    <cellStyle name="Normal 2 2 4" xfId="239"/>
    <cellStyle name="Normal 2 2 4 2" xfId="776"/>
    <cellStyle name="Normal 2 2 4 2 2" xfId="1434"/>
    <cellStyle name="Normal 2 2 5" xfId="240"/>
    <cellStyle name="Normal 2 2 5 2" xfId="777"/>
    <cellStyle name="Normal 2 2 5 2 2" xfId="1435"/>
    <cellStyle name="Normal 2 2 6" xfId="241"/>
    <cellStyle name="Normal 2 2 6 2" xfId="1436"/>
    <cellStyle name="Normal 2 2 7" xfId="778"/>
    <cellStyle name="Normal 2 2 7 2" xfId="1437"/>
    <cellStyle name="Normal 2 2 8" xfId="779"/>
    <cellStyle name="Normal 2 2 8 2" xfId="1438"/>
    <cellStyle name="Normal 2 2 9" xfId="780"/>
    <cellStyle name="Normal 2 2 9 2" xfId="1439"/>
    <cellStyle name="Normal 2 20" xfId="781"/>
    <cellStyle name="Normal 2 20 2" xfId="1440"/>
    <cellStyle name="Normal 2 21" xfId="782"/>
    <cellStyle name="Normal 2 21 2" xfId="1441"/>
    <cellStyle name="Normal 2 22" xfId="783"/>
    <cellStyle name="Normal 2 22 2" xfId="1442"/>
    <cellStyle name="Normal 2 23" xfId="784"/>
    <cellStyle name="Normal 2 23 2" xfId="1443"/>
    <cellStyle name="Normal 2 24" xfId="785"/>
    <cellStyle name="Normal 2 24 2" xfId="1444"/>
    <cellStyle name="Normal 2 25" xfId="786"/>
    <cellStyle name="Normal 2 25 2" xfId="1445"/>
    <cellStyle name="Normal 2 26" xfId="787"/>
    <cellStyle name="Normal 2 26 2" xfId="1446"/>
    <cellStyle name="Normal 2 27" xfId="788"/>
    <cellStyle name="Normal 2 27 2" xfId="1447"/>
    <cellStyle name="Normal 2 28" xfId="789"/>
    <cellStyle name="Normal 2 28 2" xfId="1448"/>
    <cellStyle name="Normal 2 29" xfId="790"/>
    <cellStyle name="Normal 2 29 2" xfId="1449"/>
    <cellStyle name="Normal 2 3" xfId="242"/>
    <cellStyle name="Normal 2 3 2" xfId="791"/>
    <cellStyle name="Normal 2 3 2 2" xfId="792"/>
    <cellStyle name="Normal 2 3 3" xfId="793"/>
    <cellStyle name="Normal 2 3 3 2" xfId="794"/>
    <cellStyle name="Normal 2 3 4" xfId="795"/>
    <cellStyle name="Normal 2 3 4 2" xfId="796"/>
    <cellStyle name="Normal 2 3 5" xfId="797"/>
    <cellStyle name="Normal 2 3 6" xfId="798"/>
    <cellStyle name="Normal 2 3 6 2" xfId="1451"/>
    <cellStyle name="Normal 2 3 7" xfId="1450"/>
    <cellStyle name="Normal 2 30" xfId="799"/>
    <cellStyle name="Normal 2 30 2" xfId="1452"/>
    <cellStyle name="Normal 2 4" xfId="243"/>
    <cellStyle name="Normal 2 4 2" xfId="801"/>
    <cellStyle name="Normal 2 4 3" xfId="1453"/>
    <cellStyle name="Normal 2 5" xfId="244"/>
    <cellStyle name="Normal 2 5 2" xfId="245"/>
    <cellStyle name="Normal 2 5 2 2" xfId="803"/>
    <cellStyle name="Normal 2 5 2 2 2" xfId="1455"/>
    <cellStyle name="Normal 2 5 2 3" xfId="1454"/>
    <cellStyle name="Normal 2 5 3" xfId="804"/>
    <cellStyle name="Normal 2 5 4" xfId="802"/>
    <cellStyle name="Normal 2 5 4 2" xfId="1456"/>
    <cellStyle name="Normal 2 6" xfId="246"/>
    <cellStyle name="Normal 2 6 2" xfId="247"/>
    <cellStyle name="Normal 2 6 3" xfId="805"/>
    <cellStyle name="Normal 2 6 3 2" xfId="1457"/>
    <cellStyle name="Normal 2 7" xfId="248"/>
    <cellStyle name="Normal 2 7 2" xfId="1458"/>
    <cellStyle name="Normal 2 8" xfId="249"/>
    <cellStyle name="Normal 2 8 2" xfId="807"/>
    <cellStyle name="Normal 2 8 3" xfId="806"/>
    <cellStyle name="Normal 2 8 4" xfId="1459"/>
    <cellStyle name="Normal 2 9" xfId="808"/>
    <cellStyle name="Normal 2_AUG_TabChap2" xfId="809"/>
    <cellStyle name="Normal 20" xfId="307"/>
    <cellStyle name="Normal 20 2" xfId="810"/>
    <cellStyle name="Normal 20 2 2" xfId="1460"/>
    <cellStyle name="Normal 21" xfId="811"/>
    <cellStyle name="Normal 21 2" xfId="812"/>
    <cellStyle name="Normal 21 2 2" xfId="1462"/>
    <cellStyle name="Normal 21 3" xfId="813"/>
    <cellStyle name="Normal 21 3 2" xfId="814"/>
    <cellStyle name="Normal 21 3 2 2" xfId="1464"/>
    <cellStyle name="Normal 21 3 3" xfId="815"/>
    <cellStyle name="Normal 21 3 3 2" xfId="816"/>
    <cellStyle name="Normal 21 3 3 2 2" xfId="1466"/>
    <cellStyle name="Normal 21 3 3 3" xfId="1465"/>
    <cellStyle name="Normal 21 3 4" xfId="1463"/>
    <cellStyle name="Normal 21 4" xfId="817"/>
    <cellStyle name="Normal 21 5" xfId="1461"/>
    <cellStyle name="Normal 22" xfId="818"/>
    <cellStyle name="Normal 22 2" xfId="1467"/>
    <cellStyle name="Normal 23" xfId="819"/>
    <cellStyle name="Normal 23 2" xfId="1468"/>
    <cellStyle name="Normal 24" xfId="820"/>
    <cellStyle name="Normal 24 2" xfId="821"/>
    <cellStyle name="Normal 24 2 2" xfId="1470"/>
    <cellStyle name="Normal 24 3" xfId="1469"/>
    <cellStyle name="Normal 25" xfId="822"/>
    <cellStyle name="Normal 25 2" xfId="823"/>
    <cellStyle name="Normal 25 2 2" xfId="1472"/>
    <cellStyle name="Normal 25 3" xfId="1471"/>
    <cellStyle name="Normal 26" xfId="824"/>
    <cellStyle name="Normal 26 2" xfId="825"/>
    <cellStyle name="Normal 26 2 2" xfId="1474"/>
    <cellStyle name="Normal 26 3" xfId="1473"/>
    <cellStyle name="Normal 27" xfId="826"/>
    <cellStyle name="Normal 27 2" xfId="827"/>
    <cellStyle name="Normal 27 2 2" xfId="1476"/>
    <cellStyle name="Normal 27 3" xfId="1475"/>
    <cellStyle name="Normal 28" xfId="828"/>
    <cellStyle name="Normal 28 2" xfId="829"/>
    <cellStyle name="Normal 28 2 2" xfId="1478"/>
    <cellStyle name="Normal 28 3" xfId="1477"/>
    <cellStyle name="Normal 29" xfId="830"/>
    <cellStyle name="Normal 29 2" xfId="831"/>
    <cellStyle name="Normal 29 2 2" xfId="1480"/>
    <cellStyle name="Normal 29 3" xfId="1479"/>
    <cellStyle name="Normal 3" xfId="47"/>
    <cellStyle name="Normal 3 2" xfId="250"/>
    <cellStyle name="Normal 3 2 2" xfId="833"/>
    <cellStyle name="Normal 3 2 2 2" xfId="834"/>
    <cellStyle name="Normal 3 2 2 2 2" xfId="835"/>
    <cellStyle name="Normal 3 2 2 2 2 2" xfId="1482"/>
    <cellStyle name="Normal 3 2 2 2 3" xfId="836"/>
    <cellStyle name="Normal 3 2 2 3" xfId="1481"/>
    <cellStyle name="Normal 3 2 3" xfId="837"/>
    <cellStyle name="Normal 3 2 3 2" xfId="1483"/>
    <cellStyle name="Normal 3 2 4" xfId="832"/>
    <cellStyle name="Normal 3 3" xfId="251"/>
    <cellStyle name="Normal 3 3 2" xfId="252"/>
    <cellStyle name="Normal 3 3 2 2" xfId="838"/>
    <cellStyle name="Normal 3 3 2 3" xfId="1485"/>
    <cellStyle name="Normal 3 3 3" xfId="1484"/>
    <cellStyle name="Normal 3 4" xfId="253"/>
    <cellStyle name="Normal 3 4 2" xfId="840"/>
    <cellStyle name="Normal 3 4 3" xfId="839"/>
    <cellStyle name="Normal 3 5" xfId="254"/>
    <cellStyle name="Normal 3 5 2" xfId="841"/>
    <cellStyle name="Normal 3 6" xfId="255"/>
    <cellStyle name="Normal 3 6 2" xfId="842"/>
    <cellStyle name="Normal 3 6 3" xfId="1486"/>
    <cellStyle name="Normal 3 7" xfId="843"/>
    <cellStyle name="Normal 30" xfId="844"/>
    <cellStyle name="Normal 30 2" xfId="845"/>
    <cellStyle name="Normal 30 2 2" xfId="1488"/>
    <cellStyle name="Normal 30 3" xfId="1487"/>
    <cellStyle name="Normal 31" xfId="846"/>
    <cellStyle name="Normal 31 2" xfId="1489"/>
    <cellStyle name="Normal 32" xfId="847"/>
    <cellStyle name="Normal 32 2" xfId="1490"/>
    <cellStyle name="Normal 33" xfId="848"/>
    <cellStyle name="Normal 33 2" xfId="1491"/>
    <cellStyle name="Normal 34" xfId="849"/>
    <cellStyle name="Normal 34 2" xfId="1492"/>
    <cellStyle name="Normal 35" xfId="850"/>
    <cellStyle name="Normal 35 2" xfId="1493"/>
    <cellStyle name="Normal 36" xfId="851"/>
    <cellStyle name="Normal 36 2" xfId="1494"/>
    <cellStyle name="Normal 37" xfId="852"/>
    <cellStyle name="Normal 37 2" xfId="1495"/>
    <cellStyle name="Normal 38" xfId="853"/>
    <cellStyle name="Normal 38 2" xfId="1496"/>
    <cellStyle name="Normal 39" xfId="854"/>
    <cellStyle name="Normal 39 2" xfId="1497"/>
    <cellStyle name="Normal 4" xfId="49"/>
    <cellStyle name="Normal 4 10" xfId="856"/>
    <cellStyle name="Normal 4 10 2" xfId="1499"/>
    <cellStyle name="Normal 4 11" xfId="857"/>
    <cellStyle name="Normal 4 11 2" xfId="1500"/>
    <cellStyle name="Normal 4 12" xfId="858"/>
    <cellStyle name="Normal 4 12 2" xfId="1501"/>
    <cellStyle name="Normal 4 13" xfId="859"/>
    <cellStyle name="Normal 4 13 2" xfId="1502"/>
    <cellStyle name="Normal 4 14" xfId="860"/>
    <cellStyle name="Normal 4 14 2" xfId="1503"/>
    <cellStyle name="Normal 4 15" xfId="861"/>
    <cellStyle name="Normal 4 15 2" xfId="1504"/>
    <cellStyle name="Normal 4 16" xfId="862"/>
    <cellStyle name="Normal 4 16 2" xfId="1505"/>
    <cellStyle name="Normal 4 17" xfId="855"/>
    <cellStyle name="Normal 4 17 2" xfId="1506"/>
    <cellStyle name="Normal 4 18" xfId="1498"/>
    <cellStyle name="Normal 4 2" xfId="256"/>
    <cellStyle name="Normal 4 2 2" xfId="257"/>
    <cellStyle name="Normal 4 2 2 2" xfId="864"/>
    <cellStyle name="Normal 4 2 3" xfId="863"/>
    <cellStyle name="Normal 4 2 3 2" xfId="1507"/>
    <cellStyle name="Normal 4 3" xfId="258"/>
    <cellStyle name="Normal 4 3 2" xfId="259"/>
    <cellStyle name="Normal 4 3 3" xfId="260"/>
    <cellStyle name="Normal 4 3 4" xfId="261"/>
    <cellStyle name="Normal 4 3 5" xfId="865"/>
    <cellStyle name="Normal 4 4" xfId="866"/>
    <cellStyle name="Normal 4 4 2" xfId="1508"/>
    <cellStyle name="Normal 4 5" xfId="867"/>
    <cellStyle name="Normal 4 5 2" xfId="1509"/>
    <cellStyle name="Normal 4 6" xfId="868"/>
    <cellStyle name="Normal 4 6 2" xfId="1510"/>
    <cellStyle name="Normal 4 7" xfId="869"/>
    <cellStyle name="Normal 4 7 2" xfId="1511"/>
    <cellStyle name="Normal 4 8" xfId="870"/>
    <cellStyle name="Normal 4 8 2" xfId="1512"/>
    <cellStyle name="Normal 4 9" xfId="871"/>
    <cellStyle name="Normal 4 9 2" xfId="1513"/>
    <cellStyle name="Normal 40" xfId="872"/>
    <cellStyle name="Normal 40 2" xfId="1514"/>
    <cellStyle name="Normal 41" xfId="873"/>
    <cellStyle name="Normal 42" xfId="874"/>
    <cellStyle name="Normal 43" xfId="875"/>
    <cellStyle name="Normal 44" xfId="876"/>
    <cellStyle name="Normal 45" xfId="877"/>
    <cellStyle name="Normal 46" xfId="878"/>
    <cellStyle name="Normal 47" xfId="879"/>
    <cellStyle name="Normal 48" xfId="880"/>
    <cellStyle name="Normal 49" xfId="881"/>
    <cellStyle name="Normal 5" xfId="262"/>
    <cellStyle name="Normal 5 2" xfId="263"/>
    <cellStyle name="Normal 5 2 2" xfId="264"/>
    <cellStyle name="Normal 5 2 2 2" xfId="884"/>
    <cellStyle name="Normal 5 2 2 3" xfId="1517"/>
    <cellStyle name="Normal 5 2 3" xfId="883"/>
    <cellStyle name="Normal 5 2 4" xfId="1516"/>
    <cellStyle name="Normal 5 3" xfId="265"/>
    <cellStyle name="Normal 5 3 2" xfId="885"/>
    <cellStyle name="Normal 5 3 2 2" xfId="1518"/>
    <cellStyle name="Normal 5 4" xfId="886"/>
    <cellStyle name="Normal 5 5" xfId="882"/>
    <cellStyle name="Normal 5 6" xfId="1515"/>
    <cellStyle name="Normal 50" xfId="800"/>
    <cellStyle name="Normal 51" xfId="1299"/>
    <cellStyle name="Normal 52" xfId="1296"/>
    <cellStyle name="Normal 53" xfId="1295"/>
    <cellStyle name="Normal 54" xfId="1294"/>
    <cellStyle name="Normal 55" xfId="1293"/>
    <cellStyle name="Normal 56" xfId="1300"/>
    <cellStyle name="Normal 57" xfId="1302"/>
    <cellStyle name="Normal 58" xfId="1303"/>
    <cellStyle name="Normal 59" xfId="1301"/>
    <cellStyle name="Normal 6" xfId="266"/>
    <cellStyle name="Normal 6 2" xfId="267"/>
    <cellStyle name="Normal 6 2 2" xfId="888"/>
    <cellStyle name="Normal 6 2 3" xfId="1520"/>
    <cellStyle name="Normal 6 3" xfId="268"/>
    <cellStyle name="Normal 6 3 2" xfId="889"/>
    <cellStyle name="Normal 6 4" xfId="887"/>
    <cellStyle name="Normal 6 5" xfId="1519"/>
    <cellStyle name="Normal 6_Figures by page_(nida)(0212)" xfId="890"/>
    <cellStyle name="Normal 60" xfId="1304"/>
    <cellStyle name="Normal 61" xfId="1305"/>
    <cellStyle name="Normal 62" xfId="1306"/>
    <cellStyle name="Normal 63" xfId="1307"/>
    <cellStyle name="Normal 64" xfId="1308"/>
    <cellStyle name="Normal 65" xfId="1309"/>
    <cellStyle name="Normal 66" xfId="1310"/>
    <cellStyle name="Normal 67" xfId="1311"/>
    <cellStyle name="Normal 68" xfId="1312"/>
    <cellStyle name="Normal 69" xfId="1313"/>
    <cellStyle name="Normal 7" xfId="269"/>
    <cellStyle name="Normal 7 2" xfId="892"/>
    <cellStyle name="Normal 7 3" xfId="891"/>
    <cellStyle name="Normal 7 4" xfId="1521"/>
    <cellStyle name="Normal 70" xfId="1314"/>
    <cellStyle name="Normal 71" xfId="1315"/>
    <cellStyle name="Normal 72" xfId="1316"/>
    <cellStyle name="Normal 73" xfId="1317"/>
    <cellStyle name="Normal 74" xfId="1318"/>
    <cellStyle name="Normal 75" xfId="1319"/>
    <cellStyle name="Normal 76" xfId="1320"/>
    <cellStyle name="Normal 77" xfId="1323"/>
    <cellStyle name="Normal 77 2" xfId="1522"/>
    <cellStyle name="Normal 8" xfId="270"/>
    <cellStyle name="Normal 8 10" xfId="894"/>
    <cellStyle name="Normal 8 11" xfId="893"/>
    <cellStyle name="Normal 8 12" xfId="1523"/>
    <cellStyle name="Normal 8 2" xfId="895"/>
    <cellStyle name="Normal 8 3" xfId="896"/>
    <cellStyle name="Normal 8 4" xfId="897"/>
    <cellStyle name="Normal 8 5" xfId="898"/>
    <cellStyle name="Normal 8 6" xfId="899"/>
    <cellStyle name="Normal 8 7" xfId="900"/>
    <cellStyle name="Normal 8 8" xfId="901"/>
    <cellStyle name="Normal 8 9" xfId="902"/>
    <cellStyle name="Normal 9" xfId="271"/>
    <cellStyle name="Normal 9 2" xfId="904"/>
    <cellStyle name="Normal 9 3" xfId="903"/>
    <cellStyle name="Normal 9 4" xfId="1524"/>
    <cellStyle name="Normál_8gradk" xfId="905"/>
    <cellStyle name="Normal_maj_sérieslongues" xfId="1322"/>
    <cellStyle name="Normal-blank" xfId="906"/>
    <cellStyle name="Normal-bottom" xfId="907"/>
    <cellStyle name="Normal-center" xfId="908"/>
    <cellStyle name="Normal-droit" xfId="909"/>
    <cellStyle name="normální_List1" xfId="910"/>
    <cellStyle name="Normal-top" xfId="911"/>
    <cellStyle name="Note" xfId="90"/>
    <cellStyle name="Note 10 2" xfId="912"/>
    <cellStyle name="Note 10 2 2" xfId="913"/>
    <cellStyle name="Note 10 3" xfId="914"/>
    <cellStyle name="Note 10 3 2" xfId="915"/>
    <cellStyle name="Note 10 4" xfId="916"/>
    <cellStyle name="Note 10 4 2" xfId="917"/>
    <cellStyle name="Note 10 5" xfId="918"/>
    <cellStyle name="Note 10 5 2" xfId="919"/>
    <cellStyle name="Note 10 6" xfId="920"/>
    <cellStyle name="Note 10 6 2" xfId="921"/>
    <cellStyle name="Note 10 7" xfId="922"/>
    <cellStyle name="Note 10 7 2" xfId="923"/>
    <cellStyle name="Note 11 2" xfId="924"/>
    <cellStyle name="Note 11 2 2" xfId="925"/>
    <cellStyle name="Note 11 3" xfId="926"/>
    <cellStyle name="Note 11 3 2" xfId="927"/>
    <cellStyle name="Note 11 4" xfId="928"/>
    <cellStyle name="Note 11 4 2" xfId="929"/>
    <cellStyle name="Note 11 5" xfId="930"/>
    <cellStyle name="Note 11 5 2" xfId="931"/>
    <cellStyle name="Note 11 6" xfId="932"/>
    <cellStyle name="Note 11 6 2" xfId="933"/>
    <cellStyle name="Note 12 2" xfId="934"/>
    <cellStyle name="Note 12 2 2" xfId="935"/>
    <cellStyle name="Note 12 3" xfId="936"/>
    <cellStyle name="Note 12 3 2" xfId="937"/>
    <cellStyle name="Note 12 4" xfId="938"/>
    <cellStyle name="Note 12 4 2" xfId="939"/>
    <cellStyle name="Note 12 5" xfId="940"/>
    <cellStyle name="Note 12 5 2" xfId="941"/>
    <cellStyle name="Note 13 2" xfId="942"/>
    <cellStyle name="Note 13 2 2" xfId="943"/>
    <cellStyle name="Note 14 2" xfId="944"/>
    <cellStyle name="Note 14 2 2" xfId="945"/>
    <cellStyle name="Note 15 2" xfId="946"/>
    <cellStyle name="Note 15 2 2" xfId="947"/>
    <cellStyle name="Note 2" xfId="272"/>
    <cellStyle name="Note 2 10" xfId="949"/>
    <cellStyle name="Note 2 10 2" xfId="1526"/>
    <cellStyle name="Note 2 11" xfId="950"/>
    <cellStyle name="Note 2 11 2" xfId="1527"/>
    <cellStyle name="Note 2 12" xfId="951"/>
    <cellStyle name="Note 2 12 2" xfId="1528"/>
    <cellStyle name="Note 2 13" xfId="952"/>
    <cellStyle name="Note 2 13 2" xfId="1529"/>
    <cellStyle name="Note 2 14" xfId="953"/>
    <cellStyle name="Note 2 14 2" xfId="1530"/>
    <cellStyle name="Note 2 15" xfId="954"/>
    <cellStyle name="Note 2 15 2" xfId="1531"/>
    <cellStyle name="Note 2 16" xfId="955"/>
    <cellStyle name="Note 2 16 2" xfId="1532"/>
    <cellStyle name="Note 2 17" xfId="956"/>
    <cellStyle name="Note 2 17 2" xfId="1533"/>
    <cellStyle name="Note 2 18" xfId="957"/>
    <cellStyle name="Note 2 18 2" xfId="958"/>
    <cellStyle name="Note 2 18 2 2" xfId="1535"/>
    <cellStyle name="Note 2 18 3" xfId="1534"/>
    <cellStyle name="Note 2 19" xfId="948"/>
    <cellStyle name="Note 2 2" xfId="959"/>
    <cellStyle name="Note 2 2 2" xfId="960"/>
    <cellStyle name="Note 2 3" xfId="961"/>
    <cellStyle name="Note 2 3 2" xfId="962"/>
    <cellStyle name="Note 2 4" xfId="963"/>
    <cellStyle name="Note 2 4 2" xfId="964"/>
    <cellStyle name="Note 2 5" xfId="965"/>
    <cellStyle name="Note 2 5 2" xfId="966"/>
    <cellStyle name="Note 2 6" xfId="967"/>
    <cellStyle name="Note 2 6 2" xfId="968"/>
    <cellStyle name="Note 2 7" xfId="969"/>
    <cellStyle name="Note 2 7 2" xfId="970"/>
    <cellStyle name="Note 2 8" xfId="971"/>
    <cellStyle name="Note 2 8 2" xfId="972"/>
    <cellStyle name="Note 2 9" xfId="973"/>
    <cellStyle name="Note 2 9 2" xfId="1536"/>
    <cellStyle name="Note 3" xfId="273"/>
    <cellStyle name="Note 3 10" xfId="975"/>
    <cellStyle name="Note 3 11" xfId="974"/>
    <cellStyle name="Note 3 2" xfId="274"/>
    <cellStyle name="Note 3 2 2" xfId="977"/>
    <cellStyle name="Note 3 2 2 2" xfId="978"/>
    <cellStyle name="Note 3 2 3" xfId="979"/>
    <cellStyle name="Note 3 2 4" xfId="980"/>
    <cellStyle name="Note 3 2 5" xfId="976"/>
    <cellStyle name="Note 3 3" xfId="275"/>
    <cellStyle name="Note 3 3 2" xfId="982"/>
    <cellStyle name="Note 3 3 2 2" xfId="983"/>
    <cellStyle name="Note 3 3 3" xfId="984"/>
    <cellStyle name="Note 3 3 4" xfId="985"/>
    <cellStyle name="Note 3 3 5" xfId="981"/>
    <cellStyle name="Note 3 4" xfId="986"/>
    <cellStyle name="Note 3 4 2" xfId="987"/>
    <cellStyle name="Note 3 4 2 2" xfId="988"/>
    <cellStyle name="Note 3 4 3" xfId="989"/>
    <cellStyle name="Note 3 4 4" xfId="990"/>
    <cellStyle name="Note 3 5" xfId="991"/>
    <cellStyle name="Note 3 5 2" xfId="992"/>
    <cellStyle name="Note 3 5 2 2" xfId="993"/>
    <cellStyle name="Note 3 5 3" xfId="994"/>
    <cellStyle name="Note 3 5 4" xfId="995"/>
    <cellStyle name="Note 3 6" xfId="996"/>
    <cellStyle name="Note 3 6 2" xfId="997"/>
    <cellStyle name="Note 3 6 2 2" xfId="998"/>
    <cellStyle name="Note 3 6 3" xfId="999"/>
    <cellStyle name="Note 3 6 4" xfId="1000"/>
    <cellStyle name="Note 3 7" xfId="1001"/>
    <cellStyle name="Note 3 7 2" xfId="1002"/>
    <cellStyle name="Note 3 7 2 2" xfId="1003"/>
    <cellStyle name="Note 3 7 3" xfId="1004"/>
    <cellStyle name="Note 3 7 4" xfId="1005"/>
    <cellStyle name="Note 3 8" xfId="1006"/>
    <cellStyle name="Note 3 8 2" xfId="1007"/>
    <cellStyle name="Note 3 9" xfId="1008"/>
    <cellStyle name="Note 4" xfId="1009"/>
    <cellStyle name="Note 4 10" xfId="1010"/>
    <cellStyle name="Note 4 2" xfId="1011"/>
    <cellStyle name="Note 4 2 2" xfId="1012"/>
    <cellStyle name="Note 4 2 2 2" xfId="1013"/>
    <cellStyle name="Note 4 2 3" xfId="1014"/>
    <cellStyle name="Note 4 2 4" xfId="1015"/>
    <cellStyle name="Note 4 3" xfId="1016"/>
    <cellStyle name="Note 4 3 2" xfId="1017"/>
    <cellStyle name="Note 4 3 2 2" xfId="1018"/>
    <cellStyle name="Note 4 3 3" xfId="1019"/>
    <cellStyle name="Note 4 3 4" xfId="1020"/>
    <cellStyle name="Note 4 4" xfId="1021"/>
    <cellStyle name="Note 4 4 2" xfId="1022"/>
    <cellStyle name="Note 4 4 2 2" xfId="1023"/>
    <cellStyle name="Note 4 4 3" xfId="1024"/>
    <cellStyle name="Note 4 4 4" xfId="1025"/>
    <cellStyle name="Note 4 5" xfId="1026"/>
    <cellStyle name="Note 4 5 2" xfId="1027"/>
    <cellStyle name="Note 4 5 2 2" xfId="1028"/>
    <cellStyle name="Note 4 5 3" xfId="1029"/>
    <cellStyle name="Note 4 5 4" xfId="1030"/>
    <cellStyle name="Note 4 6" xfId="1031"/>
    <cellStyle name="Note 4 6 2" xfId="1032"/>
    <cellStyle name="Note 4 6 2 2" xfId="1033"/>
    <cellStyle name="Note 4 6 3" xfId="1034"/>
    <cellStyle name="Note 4 6 4" xfId="1035"/>
    <cellStyle name="Note 4 7" xfId="1036"/>
    <cellStyle name="Note 4 7 2" xfId="1037"/>
    <cellStyle name="Note 4 7 2 2" xfId="1038"/>
    <cellStyle name="Note 4 7 3" xfId="1039"/>
    <cellStyle name="Note 4 7 4" xfId="1040"/>
    <cellStyle name="Note 4 8" xfId="1041"/>
    <cellStyle name="Note 4 8 2" xfId="1042"/>
    <cellStyle name="Note 4 9" xfId="1043"/>
    <cellStyle name="Note 5" xfId="1044"/>
    <cellStyle name="Note 5 10" xfId="1045"/>
    <cellStyle name="Note 5 2" xfId="1046"/>
    <cellStyle name="Note 5 2 2" xfId="1047"/>
    <cellStyle name="Note 5 2 2 2" xfId="1048"/>
    <cellStyle name="Note 5 2 3" xfId="1049"/>
    <cellStyle name="Note 5 2 4" xfId="1050"/>
    <cellStyle name="Note 5 3" xfId="1051"/>
    <cellStyle name="Note 5 3 2" xfId="1052"/>
    <cellStyle name="Note 5 3 2 2" xfId="1053"/>
    <cellStyle name="Note 5 3 3" xfId="1054"/>
    <cellStyle name="Note 5 3 4" xfId="1055"/>
    <cellStyle name="Note 5 4" xfId="1056"/>
    <cellStyle name="Note 5 4 2" xfId="1057"/>
    <cellStyle name="Note 5 4 2 2" xfId="1058"/>
    <cellStyle name="Note 5 4 3" xfId="1059"/>
    <cellStyle name="Note 5 4 4" xfId="1060"/>
    <cellStyle name="Note 5 5" xfId="1061"/>
    <cellStyle name="Note 5 5 2" xfId="1062"/>
    <cellStyle name="Note 5 5 2 2" xfId="1063"/>
    <cellStyle name="Note 5 5 3" xfId="1064"/>
    <cellStyle name="Note 5 5 4" xfId="1065"/>
    <cellStyle name="Note 5 6" xfId="1066"/>
    <cellStyle name="Note 5 6 2" xfId="1067"/>
    <cellStyle name="Note 5 6 2 2" xfId="1068"/>
    <cellStyle name="Note 5 6 3" xfId="1069"/>
    <cellStyle name="Note 5 6 4" xfId="1070"/>
    <cellStyle name="Note 5 7" xfId="1071"/>
    <cellStyle name="Note 5 7 2" xfId="1072"/>
    <cellStyle name="Note 5 7 2 2" xfId="1073"/>
    <cellStyle name="Note 5 7 3" xfId="1074"/>
    <cellStyle name="Note 5 7 4" xfId="1075"/>
    <cellStyle name="Note 5 8" xfId="1076"/>
    <cellStyle name="Note 5 8 2" xfId="1077"/>
    <cellStyle name="Note 5 9" xfId="1078"/>
    <cellStyle name="Note 6" xfId="1079"/>
    <cellStyle name="Note 6 10" xfId="1080"/>
    <cellStyle name="Note 6 2" xfId="1081"/>
    <cellStyle name="Note 6 2 2" xfId="1082"/>
    <cellStyle name="Note 6 2 2 2" xfId="1083"/>
    <cellStyle name="Note 6 2 3" xfId="1084"/>
    <cellStyle name="Note 6 2 4" xfId="1085"/>
    <cellStyle name="Note 6 3" xfId="1086"/>
    <cellStyle name="Note 6 3 2" xfId="1087"/>
    <cellStyle name="Note 6 3 2 2" xfId="1088"/>
    <cellStyle name="Note 6 3 3" xfId="1089"/>
    <cellStyle name="Note 6 3 4" xfId="1090"/>
    <cellStyle name="Note 6 4" xfId="1091"/>
    <cellStyle name="Note 6 4 2" xfId="1092"/>
    <cellStyle name="Note 6 4 2 2" xfId="1093"/>
    <cellStyle name="Note 6 4 3" xfId="1094"/>
    <cellStyle name="Note 6 4 4" xfId="1095"/>
    <cellStyle name="Note 6 5" xfId="1096"/>
    <cellStyle name="Note 6 5 2" xfId="1097"/>
    <cellStyle name="Note 6 5 2 2" xfId="1098"/>
    <cellStyle name="Note 6 5 3" xfId="1099"/>
    <cellStyle name="Note 6 5 4" xfId="1100"/>
    <cellStyle name="Note 6 6" xfId="1101"/>
    <cellStyle name="Note 6 6 2" xfId="1102"/>
    <cellStyle name="Note 6 6 2 2" xfId="1103"/>
    <cellStyle name="Note 6 6 3" xfId="1104"/>
    <cellStyle name="Note 6 6 4" xfId="1105"/>
    <cellStyle name="Note 6 7" xfId="1106"/>
    <cellStyle name="Note 6 7 2" xfId="1107"/>
    <cellStyle name="Note 6 7 2 2" xfId="1108"/>
    <cellStyle name="Note 6 7 3" xfId="1109"/>
    <cellStyle name="Note 6 7 4" xfId="1110"/>
    <cellStyle name="Note 6 8" xfId="1111"/>
    <cellStyle name="Note 6 8 2" xfId="1112"/>
    <cellStyle name="Note 6 9" xfId="1113"/>
    <cellStyle name="Note 7" xfId="1114"/>
    <cellStyle name="Note 7 2" xfId="1115"/>
    <cellStyle name="Note 7 2 2" xfId="1116"/>
    <cellStyle name="Note 7 3" xfId="1117"/>
    <cellStyle name="Note 7 3 2" xfId="1118"/>
    <cellStyle name="Note 7 4" xfId="1119"/>
    <cellStyle name="Note 7 4 2" xfId="1120"/>
    <cellStyle name="Note 7 5" xfId="1121"/>
    <cellStyle name="Note 7 5 2" xfId="1122"/>
    <cellStyle name="Note 7 6" xfId="1123"/>
    <cellStyle name="Note 7 6 2" xfId="1124"/>
    <cellStyle name="Note 7 7" xfId="1125"/>
    <cellStyle name="Note 7 7 2" xfId="1126"/>
    <cellStyle name="Note 7 8" xfId="1127"/>
    <cellStyle name="Note 7 8 2" xfId="1128"/>
    <cellStyle name="Note 8" xfId="1525"/>
    <cellStyle name="Note 8 2" xfId="1129"/>
    <cellStyle name="Note 8 2 2" xfId="1130"/>
    <cellStyle name="Note 8 3" xfId="1131"/>
    <cellStyle name="Note 8 3 2" xfId="1132"/>
    <cellStyle name="Note 8 4" xfId="1133"/>
    <cellStyle name="Note 8 4 2" xfId="1134"/>
    <cellStyle name="Note 8 5" xfId="1135"/>
    <cellStyle name="Note 8 5 2" xfId="1136"/>
    <cellStyle name="Note 8 6" xfId="1137"/>
    <cellStyle name="Note 8 6 2" xfId="1138"/>
    <cellStyle name="Note 8 7" xfId="1139"/>
    <cellStyle name="Note 8 7 2" xfId="1140"/>
    <cellStyle name="Note 8 8" xfId="1141"/>
    <cellStyle name="Note 8 8 2" xfId="1142"/>
    <cellStyle name="Note 9 2" xfId="1143"/>
    <cellStyle name="Note 9 2 2" xfId="1144"/>
    <cellStyle name="Note 9 3" xfId="1145"/>
    <cellStyle name="Note 9 3 2" xfId="1146"/>
    <cellStyle name="Note 9 4" xfId="1147"/>
    <cellStyle name="Note 9 4 2" xfId="1148"/>
    <cellStyle name="Note 9 5" xfId="1149"/>
    <cellStyle name="Note 9 5 2" xfId="1150"/>
    <cellStyle name="Note 9 6" xfId="1151"/>
    <cellStyle name="Note 9 6 2" xfId="1152"/>
    <cellStyle name="Note 9 7" xfId="1153"/>
    <cellStyle name="Note 9 7 2" xfId="1154"/>
    <cellStyle name="Note 9 8" xfId="1155"/>
    <cellStyle name="Note 9 8 2" xfId="1156"/>
    <cellStyle name="notes" xfId="1157"/>
    <cellStyle name="Nuovo" xfId="276"/>
    <cellStyle name="Nuovo 2" xfId="277"/>
    <cellStyle name="Nuovo 2 2" xfId="1538"/>
    <cellStyle name="Nuovo 3" xfId="278"/>
    <cellStyle name="Nuovo 3 2" xfId="1539"/>
    <cellStyle name="Nuovo 4" xfId="279"/>
    <cellStyle name="Nuovo 4 2" xfId="1540"/>
    <cellStyle name="Nuovo 5" xfId="280"/>
    <cellStyle name="Nuovo 5 2" xfId="1541"/>
    <cellStyle name="Nuovo 6" xfId="281"/>
    <cellStyle name="Nuovo 6 2" xfId="1542"/>
    <cellStyle name="Nuovo 7" xfId="1537"/>
    <cellStyle name="Output" xfId="91"/>
    <cellStyle name="Output 2" xfId="282"/>
    <cellStyle name="Output 2 2" xfId="1159"/>
    <cellStyle name="Output 2 3" xfId="1160"/>
    <cellStyle name="Output 2 4" xfId="1158"/>
    <cellStyle name="Output 3" xfId="283"/>
    <cellStyle name="Output 3 2" xfId="1161"/>
    <cellStyle name="Output 4" xfId="1162"/>
    <cellStyle name="Output 5" xfId="1543"/>
    <cellStyle name="Percent" xfId="51"/>
    <cellStyle name="Percent [2]" xfId="1163"/>
    <cellStyle name="Percent [2] 2" xfId="1545"/>
    <cellStyle name="Percent 10" xfId="1164"/>
    <cellStyle name="Percent 11" xfId="1165"/>
    <cellStyle name="Percent 12" xfId="1166"/>
    <cellStyle name="Percent 12 2" xfId="1167"/>
    <cellStyle name="Percent 13" xfId="1168"/>
    <cellStyle name="Percent 14" xfId="1169"/>
    <cellStyle name="Percent 15" xfId="1170"/>
    <cellStyle name="Percent 15 2" xfId="1171"/>
    <cellStyle name="Percent 15 2 2" xfId="1172"/>
    <cellStyle name="Percent 15 3" xfId="1173"/>
    <cellStyle name="Percent 16" xfId="1174"/>
    <cellStyle name="Percent 16 2" xfId="1175"/>
    <cellStyle name="Percent 16 2 2" xfId="1176"/>
    <cellStyle name="Percent 16 3" xfId="1177"/>
    <cellStyle name="Percent 17" xfId="1178"/>
    <cellStyle name="Percent 17 2" xfId="1179"/>
    <cellStyle name="Percent 17 2 2" xfId="1180"/>
    <cellStyle name="Percent 17 3" xfId="1181"/>
    <cellStyle name="Percent 18" xfId="1182"/>
    <cellStyle name="Percent 18 2" xfId="1183"/>
    <cellStyle name="Percent 18 2 2" xfId="1184"/>
    <cellStyle name="Percent 18 3" xfId="1185"/>
    <cellStyle name="Percent 19" xfId="1186"/>
    <cellStyle name="Percent 19 2" xfId="1187"/>
    <cellStyle name="Percent 19 2 2" xfId="1188"/>
    <cellStyle name="Percent 19 3" xfId="1189"/>
    <cellStyle name="Percent 2" xfId="284"/>
    <cellStyle name="Percent 2 2" xfId="285"/>
    <cellStyle name="Percent 2 2 2" xfId="1191"/>
    <cellStyle name="Percent 2 3" xfId="1192"/>
    <cellStyle name="Percent 2 3 2" xfId="1546"/>
    <cellStyle name="Percent 2 4" xfId="1190"/>
    <cellStyle name="Percent 20" xfId="1193"/>
    <cellStyle name="Percent 20 2" xfId="1194"/>
    <cellStyle name="Percent 21" xfId="1195"/>
    <cellStyle name="Percent 21 2" xfId="1196"/>
    <cellStyle name="Percent 22" xfId="1197"/>
    <cellStyle name="Percent 22 2" xfId="1198"/>
    <cellStyle name="Percent 23" xfId="1199"/>
    <cellStyle name="Percent 23 2" xfId="1200"/>
    <cellStyle name="Percent 24" xfId="1201"/>
    <cellStyle name="Percent 24 2" xfId="1202"/>
    <cellStyle name="Percent 25" xfId="1203"/>
    <cellStyle name="Percent 25 2" xfId="1204"/>
    <cellStyle name="Percent 26" xfId="1205"/>
    <cellStyle name="Percent 26 2" xfId="1206"/>
    <cellStyle name="Percent 27" xfId="1207"/>
    <cellStyle name="Percent 27 2" xfId="1208"/>
    <cellStyle name="Percent 28" xfId="1209"/>
    <cellStyle name="Percent 28 2" xfId="1210"/>
    <cellStyle name="Percent 29" xfId="1211"/>
    <cellStyle name="Percent 29 2" xfId="1212"/>
    <cellStyle name="Percent 3" xfId="286"/>
    <cellStyle name="Percent 3 2" xfId="287"/>
    <cellStyle name="Percent 3 2 2" xfId="1214"/>
    <cellStyle name="Percent 3 3" xfId="1213"/>
    <cellStyle name="Percent 3 3 2" xfId="1547"/>
    <cellStyle name="Percent 30" xfId="1215"/>
    <cellStyle name="Percent 30 2" xfId="1216"/>
    <cellStyle name="Percent 31" xfId="1217"/>
    <cellStyle name="Percent 31 2" xfId="1218"/>
    <cellStyle name="Percent 32" xfId="1219"/>
    <cellStyle name="Percent 32 2" xfId="1220"/>
    <cellStyle name="Percent 33" xfId="1221"/>
    <cellStyle name="Percent 34" xfId="1222"/>
    <cellStyle name="Percent 35" xfId="1223"/>
    <cellStyle name="Percent 36" xfId="1224"/>
    <cellStyle name="Percent 37" xfId="1225"/>
    <cellStyle name="Percent 38" xfId="1226"/>
    <cellStyle name="Percent 39" xfId="1227"/>
    <cellStyle name="Percent 4" xfId="288"/>
    <cellStyle name="Percent 4 2" xfId="1229"/>
    <cellStyle name="Percent 4 3" xfId="1228"/>
    <cellStyle name="Percent 4 3 2" xfId="1549"/>
    <cellStyle name="Percent 4 4" xfId="1548"/>
    <cellStyle name="Percent 40" xfId="1230"/>
    <cellStyle name="Percent 41" xfId="1231"/>
    <cellStyle name="Percent 42" xfId="1544"/>
    <cellStyle name="Percent 5" xfId="289"/>
    <cellStyle name="Percent 5 2" xfId="1233"/>
    <cellStyle name="Percent 5 3" xfId="1232"/>
    <cellStyle name="Percent 6" xfId="290"/>
    <cellStyle name="Percent 6 2" xfId="291"/>
    <cellStyle name="Percent 6 3" xfId="292"/>
    <cellStyle name="Percent 6 4" xfId="1234"/>
    <cellStyle name="Percent 7" xfId="293"/>
    <cellStyle name="Percent 7 2" xfId="1235"/>
    <cellStyle name="Percent 8" xfId="1236"/>
    <cellStyle name="Percent 8 2" xfId="1237"/>
    <cellStyle name="Percent 9" xfId="1238"/>
    <cellStyle name="Pourcentage" xfId="43" builtinId="5"/>
    <cellStyle name="Pourcentage 2" xfId="1297"/>
    <cellStyle name="Pourcentage 3" xfId="1321"/>
    <cellStyle name="Prozent_SubCatperStud" xfId="1239"/>
    <cellStyle name="Rahmen" xfId="294"/>
    <cellStyle name="Rahmen 2" xfId="1550"/>
    <cellStyle name="row" xfId="1240"/>
    <cellStyle name="rowblack_line" xfId="1241"/>
    <cellStyle name="rowblue_line" xfId="1242"/>
    <cellStyle name="RowCodes" xfId="1243"/>
    <cellStyle name="Row-Col Headings" xfId="1244"/>
    <cellStyle name="RowTitles" xfId="1245"/>
    <cellStyle name="RowTitles1-Detail" xfId="1246"/>
    <cellStyle name="RowTitles-Col2" xfId="1247"/>
    <cellStyle name="RowTitles-Detail" xfId="1248"/>
    <cellStyle name="Satisfaisant" xfId="6" builtinId="26" customBuiltin="1"/>
    <cellStyle name="semestre" xfId="1249"/>
    <cellStyle name="Sortie" xfId="10" builtinId="21" customBuiltin="1"/>
    <cellStyle name="Standaard_Blad1" xfId="1250"/>
    <cellStyle name="Standard_41 Grundkompetenzen" xfId="1251"/>
    <cellStyle name="Style 1" xfId="1252"/>
    <cellStyle name="Style 1 2" xfId="1253"/>
    <cellStyle name="Style 1 2 2" xfId="1552"/>
    <cellStyle name="Style 1 3" xfId="1551"/>
    <cellStyle name="Sub-titles" xfId="1254"/>
    <cellStyle name="Sub-titles Cols" xfId="1255"/>
    <cellStyle name="Sub-titles rows" xfId="1256"/>
    <cellStyle name="superscript" xfId="1257"/>
    <cellStyle name="tab_row_black_line_black" xfId="1258"/>
    <cellStyle name="Table No." xfId="1259"/>
    <cellStyle name="Table Title" xfId="1260"/>
    <cellStyle name="table_bottom" xfId="1261"/>
    <cellStyle name="temp" xfId="1262"/>
    <cellStyle name="tête chapitre" xfId="1263"/>
    <cellStyle name="text" xfId="295"/>
    <cellStyle name="TEXT 2" xfId="1264"/>
    <cellStyle name="text 3" xfId="1553"/>
    <cellStyle name="Texte explicatif" xfId="16" builtinId="53" customBuiltin="1"/>
    <cellStyle name="Title" xfId="92"/>
    <cellStyle name="Title 2" xfId="296"/>
    <cellStyle name="Title 2 2" xfId="1265"/>
    <cellStyle name="Title 3" xfId="1266"/>
    <cellStyle name="Title 4" xfId="1267"/>
    <cellStyle name="Title 5" xfId="1554"/>
    <cellStyle name="title1" xfId="1268"/>
    <cellStyle name="Titles" xfId="1269"/>
    <cellStyle name="Titre" xfId="1" builtinId="15" customBuiltin="1"/>
    <cellStyle name="Titre 2" xfId="45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Total 2" xfId="93"/>
    <cellStyle name="Total 2 2" xfId="1271"/>
    <cellStyle name="Total 2 3" xfId="1272"/>
    <cellStyle name="Total 2 4" xfId="1270"/>
    <cellStyle name="Total 3" xfId="297"/>
    <cellStyle name="Total 3 2" xfId="1273"/>
    <cellStyle name="Total 4" xfId="1274"/>
    <cellStyle name="Tusenskille_Ark1" xfId="1275"/>
    <cellStyle name="Tusental (0)_Blad2" xfId="1276"/>
    <cellStyle name="Tusental 2" xfId="1277"/>
    <cellStyle name="Tusental_Blad2" xfId="1278"/>
    <cellStyle name="Überschrift" xfId="1279"/>
    <cellStyle name="Valuta (0)_Blad2" xfId="1280"/>
    <cellStyle name="Valuta_Blad2" xfId="1281"/>
    <cellStyle name="Vérification" xfId="13" builtinId="23" customBuiltin="1"/>
    <cellStyle name="Versteckt" xfId="298"/>
    <cellStyle name="Versteckt 2" xfId="1555"/>
    <cellStyle name="Währung [0]_DIAGRAM" xfId="1282"/>
    <cellStyle name="Währung_DIAGRAM" xfId="1283"/>
    <cellStyle name="Warning Text" xfId="94"/>
    <cellStyle name="Warning Text 2" xfId="299"/>
    <cellStyle name="Warning Text 2 2" xfId="1285"/>
    <cellStyle name="Warning Text 2 3" xfId="1286"/>
    <cellStyle name="Warning Text 2 4" xfId="1284"/>
    <cellStyle name="Warning Text 3" xfId="300"/>
    <cellStyle name="Warning Text 3 2" xfId="1287"/>
    <cellStyle name="Warning Text 4" xfId="1288"/>
    <cellStyle name="Wrapped" xfId="1289"/>
    <cellStyle name="Zeile 1" xfId="301"/>
    <cellStyle name="Zeile 2" xfId="302"/>
    <cellStyle name="쉼표 [0]_Score_09_BE_Benefits&amp;Barriers" xfId="1290"/>
    <cellStyle name="표준_2. 정보이용" xfId="1291"/>
    <cellStyle name="標準 2" xfId="303"/>
    <cellStyle name="標準 2 2" xfId="304"/>
    <cellStyle name="標準_Sheet1" xfId="1292"/>
  </cellStyles>
  <dxfs count="0"/>
  <tableStyles count="0" defaultTableStyle="TableStyleMedium2" defaultPivotStyle="PivotStyleLight16"/>
  <colors>
    <mruColors>
      <color rgb="FF4B3789"/>
      <color rgb="FF13C4A6"/>
      <color rgb="FFFF6680"/>
      <color rgb="FF666666"/>
      <color rgb="FFB8B6FC"/>
      <color rgb="FFBFF9EF"/>
      <color rgb="FF474747"/>
      <color rgb="FF313131"/>
      <color rgb="FFFFB3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3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4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5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3.xml"/><Relationship Id="rId1" Type="http://schemas.openxmlformats.org/officeDocument/2006/relationships/themeOverride" Target="../theme/themeOverride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9.xml"/><Relationship Id="rId1" Type="http://schemas.openxmlformats.org/officeDocument/2006/relationships/themeOverride" Target="../theme/themeOverride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5431049601895375E-2"/>
          <c:y val="4.6551966472517352E-2"/>
          <c:w val="0.90922458134911777"/>
          <c:h val="0.65115925352229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1 Note pdf'!$B$3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rgbClr val="FF6680"/>
            </a:solidFill>
            <a:ln>
              <a:noFill/>
            </a:ln>
            <a:effectLst/>
          </c:spPr>
          <c:invertIfNegative val="0"/>
          <c:cat>
            <c:numRef>
              <c:f>'Graph 1 Note pdf'!$C$2:$R$2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1 Note pdf'!$C$3:$R$3</c:f>
              <c:numCache>
                <c:formatCode>0.0%</c:formatCode>
                <c:ptCount val="16"/>
                <c:pt idx="0">
                  <c:v>-1.5729338320603598E-2</c:v>
                </c:pt>
                <c:pt idx="1">
                  <c:v>-1.4759882105904034E-2</c:v>
                </c:pt>
                <c:pt idx="2">
                  <c:v>-1.3418549298018164E-2</c:v>
                </c:pt>
                <c:pt idx="3">
                  <c:v>-1.3926761070720332E-2</c:v>
                </c:pt>
                <c:pt idx="4">
                  <c:v>-1.6488582272000438E-2</c:v>
                </c:pt>
                <c:pt idx="5">
                  <c:v>-2.145398655668913E-2</c:v>
                </c:pt>
                <c:pt idx="6">
                  <c:v>-2.4720134613637916E-2</c:v>
                </c:pt>
                <c:pt idx="7">
                  <c:v>-2.3057357236599161E-2</c:v>
                </c:pt>
                <c:pt idx="8">
                  <c:v>-2.9521761137929016E-2</c:v>
                </c:pt>
                <c:pt idx="9">
                  <c:v>-2.0504203934261535E-2</c:v>
                </c:pt>
                <c:pt idx="10">
                  <c:v>-2.4037756676195569E-2</c:v>
                </c:pt>
                <c:pt idx="11">
                  <c:v>-3.0290625285293343E-2</c:v>
                </c:pt>
                <c:pt idx="12">
                  <c:v>-3.3138645349218877E-2</c:v>
                </c:pt>
                <c:pt idx="13">
                  <c:v>-3.1069674532499609E-2</c:v>
                </c:pt>
                <c:pt idx="14">
                  <c:v>-2.5657821063216884E-2</c:v>
                </c:pt>
                <c:pt idx="15">
                  <c:v>-1.8371430442606106E-2</c:v>
                </c:pt>
              </c:numCache>
            </c:numRef>
          </c:val>
        </c:ser>
        <c:ser>
          <c:idx val="1"/>
          <c:order val="1"/>
          <c:tx>
            <c:strRef>
              <c:f>'Graph 1 Note pdf'!$B$4</c:f>
              <c:strCache>
                <c:ptCount val="1"/>
                <c:pt idx="0">
                  <c:v>Alimentaire</c:v>
                </c:pt>
              </c:strCache>
            </c:strRef>
          </c:tx>
          <c:spPr>
            <a:solidFill>
              <a:srgbClr val="BFF9EF"/>
            </a:solidFill>
            <a:ln>
              <a:noFill/>
            </a:ln>
            <a:effectLst/>
          </c:spPr>
          <c:invertIfNegative val="0"/>
          <c:cat>
            <c:numRef>
              <c:f>'Graph 1 Note pdf'!$C$2:$R$2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1 Note pdf'!$C$4:$R$4</c:f>
              <c:numCache>
                <c:formatCode>0.0%</c:formatCode>
                <c:ptCount val="16"/>
                <c:pt idx="0">
                  <c:v>6.2546378496690144E-3</c:v>
                </c:pt>
                <c:pt idx="1">
                  <c:v>4.6667176385500027E-3</c:v>
                </c:pt>
                <c:pt idx="2">
                  <c:v>5.1394005154758119E-3</c:v>
                </c:pt>
                <c:pt idx="3">
                  <c:v>5.0689286978704137E-3</c:v>
                </c:pt>
                <c:pt idx="4">
                  <c:v>4.5137844691005161E-3</c:v>
                </c:pt>
                <c:pt idx="5">
                  <c:v>4.2302999586737618E-3</c:v>
                </c:pt>
                <c:pt idx="6">
                  <c:v>4.6436923686501196E-3</c:v>
                </c:pt>
                <c:pt idx="7">
                  <c:v>4.5526742098389592E-3</c:v>
                </c:pt>
                <c:pt idx="8">
                  <c:v>4.3490247395194222E-3</c:v>
                </c:pt>
                <c:pt idx="9">
                  <c:v>2.6167898476392934E-3</c:v>
                </c:pt>
                <c:pt idx="10">
                  <c:v>3.9595072457531489E-3</c:v>
                </c:pt>
                <c:pt idx="11">
                  <c:v>5.5300774443932952E-3</c:v>
                </c:pt>
                <c:pt idx="12">
                  <c:v>5.4711971514124344E-3</c:v>
                </c:pt>
                <c:pt idx="13">
                  <c:v>5.2863944943680619E-3</c:v>
                </c:pt>
                <c:pt idx="14">
                  <c:v>4.2373811296419154E-3</c:v>
                </c:pt>
                <c:pt idx="15">
                  <c:v>4.2198324798866397E-3</c:v>
                </c:pt>
              </c:numCache>
            </c:numRef>
          </c:val>
        </c:ser>
        <c:ser>
          <c:idx val="2"/>
          <c:order val="2"/>
          <c:tx>
            <c:strRef>
              <c:f>'Graph 1 Note pdf'!$B$5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4B3789"/>
            </a:solidFill>
            <a:ln>
              <a:noFill/>
            </a:ln>
            <a:effectLst/>
          </c:spPr>
          <c:invertIfNegative val="0"/>
          <c:cat>
            <c:numRef>
              <c:f>'Graph 1 Note pdf'!$C$2:$R$2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1 Note pdf'!$C$5:$R$5</c:f>
              <c:numCache>
                <c:formatCode>0.0%</c:formatCode>
                <c:ptCount val="16"/>
                <c:pt idx="0">
                  <c:v>1.3246264667129198E-2</c:v>
                </c:pt>
                <c:pt idx="1">
                  <c:v>1.5336859361993879E-2</c:v>
                </c:pt>
                <c:pt idx="2">
                  <c:v>1.3389427299240529E-2</c:v>
                </c:pt>
                <c:pt idx="3">
                  <c:v>1.3523614888544363E-2</c:v>
                </c:pt>
                <c:pt idx="4">
                  <c:v>1.2758727362376448E-2</c:v>
                </c:pt>
                <c:pt idx="5">
                  <c:v>1.0830267677015497E-2</c:v>
                </c:pt>
                <c:pt idx="6">
                  <c:v>1.0152883524113483E-2</c:v>
                </c:pt>
                <c:pt idx="7">
                  <c:v>6.4491934957167825E-3</c:v>
                </c:pt>
                <c:pt idx="8">
                  <c:v>6.2158987233269531E-3</c:v>
                </c:pt>
                <c:pt idx="9">
                  <c:v>3.6240012336147646E-3</c:v>
                </c:pt>
                <c:pt idx="10">
                  <c:v>7.1839562147450985E-3</c:v>
                </c:pt>
                <c:pt idx="11">
                  <c:v>5.0405869224448901E-3</c:v>
                </c:pt>
                <c:pt idx="12">
                  <c:v>8.0534603716753174E-3</c:v>
                </c:pt>
                <c:pt idx="13">
                  <c:v>8.3592973267364486E-3</c:v>
                </c:pt>
                <c:pt idx="14">
                  <c:v>6.9239633000401594E-3</c:v>
                </c:pt>
                <c:pt idx="15">
                  <c:v>6.8756614956086521E-3</c:v>
                </c:pt>
              </c:numCache>
            </c:numRef>
          </c:val>
        </c:ser>
        <c:ser>
          <c:idx val="3"/>
          <c:order val="3"/>
          <c:tx>
            <c:strRef>
              <c:f>'Graph 1 Note pdf'!$B$6</c:f>
              <c:strCache>
                <c:ptCount val="1"/>
                <c:pt idx="0">
                  <c:v>Autres biens industriels</c:v>
                </c:pt>
              </c:strCache>
            </c:strRef>
          </c:tx>
          <c:spPr>
            <a:solidFill>
              <a:srgbClr val="13C4A6"/>
            </a:solidFill>
            <a:ln>
              <a:noFill/>
            </a:ln>
            <a:effectLst/>
          </c:spPr>
          <c:invertIfNegative val="0"/>
          <c:cat>
            <c:numRef>
              <c:f>'Graph 1 Note pdf'!$C$2:$R$2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1 Note pdf'!$C$6:$R$6</c:f>
              <c:numCache>
                <c:formatCode>0.0%</c:formatCode>
                <c:ptCount val="16"/>
                <c:pt idx="0">
                  <c:v>-1.2377944929384517E-2</c:v>
                </c:pt>
                <c:pt idx="1">
                  <c:v>-1.0331281140241814E-2</c:v>
                </c:pt>
                <c:pt idx="2">
                  <c:v>-7.3789780653936944E-3</c:v>
                </c:pt>
                <c:pt idx="3">
                  <c:v>-8.8974344756716211E-3</c:v>
                </c:pt>
                <c:pt idx="4">
                  <c:v>-1.228577078108711E-2</c:v>
                </c:pt>
                <c:pt idx="5">
                  <c:v>-1.4633361516596936E-2</c:v>
                </c:pt>
                <c:pt idx="6">
                  <c:v>-1.3890608023025799E-2</c:v>
                </c:pt>
                <c:pt idx="7">
                  <c:v>-1.7898721986638264E-2</c:v>
                </c:pt>
                <c:pt idx="8">
                  <c:v>-1.7162113410456079E-2</c:v>
                </c:pt>
                <c:pt idx="9">
                  <c:v>-1.6671333980052779E-2</c:v>
                </c:pt>
                <c:pt idx="10">
                  <c:v>-2.150133026033272E-2</c:v>
                </c:pt>
                <c:pt idx="11">
                  <c:v>-2.4685764566713484E-2</c:v>
                </c:pt>
                <c:pt idx="12">
                  <c:v>-2.0892421352139916E-2</c:v>
                </c:pt>
                <c:pt idx="13">
                  <c:v>-1.9890714828214803E-2</c:v>
                </c:pt>
                <c:pt idx="14">
                  <c:v>-2.0665439533096495E-2</c:v>
                </c:pt>
                <c:pt idx="15">
                  <c:v>-2.1637289506429812E-2</c:v>
                </c:pt>
              </c:numCache>
            </c:numRef>
          </c:val>
        </c:ser>
        <c:ser>
          <c:idx val="4"/>
          <c:order val="4"/>
          <c:tx>
            <c:strRef>
              <c:f>'Graph 1 Note pdf'!$B$7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B8B6FC"/>
            </a:solidFill>
            <a:ln>
              <a:noFill/>
            </a:ln>
            <a:effectLst/>
          </c:spPr>
          <c:invertIfNegative val="0"/>
          <c:cat>
            <c:numRef>
              <c:f>'Graph 1 Note pdf'!$C$2:$R$2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1 Note pdf'!$C$7:$R$7</c:f>
              <c:numCache>
                <c:formatCode>0.0%</c:formatCode>
                <c:ptCount val="16"/>
                <c:pt idx="0">
                  <c:v>8.8184021041652662E-3</c:v>
                </c:pt>
                <c:pt idx="1">
                  <c:v>9.577702292814726E-3</c:v>
                </c:pt>
                <c:pt idx="2">
                  <c:v>1.2010597755538801E-2</c:v>
                </c:pt>
                <c:pt idx="3">
                  <c:v>8.863234713804808E-3</c:v>
                </c:pt>
                <c:pt idx="4">
                  <c:v>8.2127262096428726E-3</c:v>
                </c:pt>
                <c:pt idx="5">
                  <c:v>8.5774184994507081E-3</c:v>
                </c:pt>
                <c:pt idx="6">
                  <c:v>8.245440748935913E-3</c:v>
                </c:pt>
                <c:pt idx="7">
                  <c:v>1.0356845563610844E-2</c:v>
                </c:pt>
                <c:pt idx="8">
                  <c:v>9.8494387476351156E-3</c:v>
                </c:pt>
                <c:pt idx="9">
                  <c:v>6.564666529483754E-3</c:v>
                </c:pt>
                <c:pt idx="10">
                  <c:v>7.7258677965915106E-3</c:v>
                </c:pt>
                <c:pt idx="11">
                  <c:v>1.1663277139044448E-2</c:v>
                </c:pt>
                <c:pt idx="12">
                  <c:v>1.1911282080032431E-2</c:v>
                </c:pt>
                <c:pt idx="13">
                  <c:v>1.0582238259438364E-2</c:v>
                </c:pt>
                <c:pt idx="14">
                  <c:v>8.3603398383417515E-3</c:v>
                </c:pt>
                <c:pt idx="15">
                  <c:v>6.2908203759195662E-3</c:v>
                </c:pt>
              </c:numCache>
            </c:numRef>
          </c:val>
        </c:ser>
        <c:ser>
          <c:idx val="5"/>
          <c:order val="5"/>
          <c:tx>
            <c:strRef>
              <c:f>'Graph 1 Note pdf'!$B$8</c:f>
              <c:strCache>
                <c:ptCount val="1"/>
                <c:pt idx="0">
                  <c:v>Négoce international</c:v>
                </c:pt>
              </c:strCache>
            </c:strRef>
          </c:tx>
          <c:spPr>
            <a:solidFill>
              <a:srgbClr val="FFB3C0"/>
            </a:solidFill>
            <a:ln>
              <a:noFill/>
            </a:ln>
            <a:effectLst/>
          </c:spPr>
          <c:invertIfNegative val="0"/>
          <c:cat>
            <c:numRef>
              <c:f>'Graph 1 Note pdf'!$C$2:$R$2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1 Note pdf'!$C$8:$R$8</c:f>
              <c:numCache>
                <c:formatCode>0.0%</c:formatCode>
                <c:ptCount val="16"/>
                <c:pt idx="0">
                  <c:v>3.3373659513167829E-3</c:v>
                </c:pt>
                <c:pt idx="1">
                  <c:v>3.4836836580800349E-3</c:v>
                </c:pt>
                <c:pt idx="2">
                  <c:v>3.0703925221100079E-3</c:v>
                </c:pt>
                <c:pt idx="3">
                  <c:v>3.0254575051463528E-3</c:v>
                </c:pt>
                <c:pt idx="4">
                  <c:v>2.3597705130482759E-3</c:v>
                </c:pt>
                <c:pt idx="5">
                  <c:v>4.1151743994996088E-3</c:v>
                </c:pt>
                <c:pt idx="6">
                  <c:v>4.1283860460773949E-3</c:v>
                </c:pt>
                <c:pt idx="7">
                  <c:v>3.6645481052327588E-3</c:v>
                </c:pt>
                <c:pt idx="8">
                  <c:v>5.511436881879452E-3</c:v>
                </c:pt>
                <c:pt idx="9">
                  <c:v>4.6508101785595482E-3</c:v>
                </c:pt>
                <c:pt idx="10">
                  <c:v>4.7751267087352842E-3</c:v>
                </c:pt>
                <c:pt idx="11">
                  <c:v>7.4661872767427919E-3</c:v>
                </c:pt>
                <c:pt idx="12">
                  <c:v>8.5321541844499745E-3</c:v>
                </c:pt>
                <c:pt idx="13">
                  <c:v>8.5137929027180696E-3</c:v>
                </c:pt>
                <c:pt idx="14">
                  <c:v>9.6386821313258E-3</c:v>
                </c:pt>
                <c:pt idx="15">
                  <c:v>1.1411042551427775E-2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708288"/>
        <c:axId val="201709824"/>
      </c:barChart>
      <c:lineChart>
        <c:grouping val="standard"/>
        <c:varyColors val="0"/>
        <c:ser>
          <c:idx val="6"/>
          <c:order val="6"/>
          <c:tx>
            <c:strRef>
              <c:f>'Graph 1 Note pdf'!$B$9</c:f>
              <c:strCache>
                <c:ptCount val="1"/>
                <c:pt idx="0">
                  <c:v>Solde biens et services</c:v>
                </c:pt>
              </c:strCache>
            </c:strRef>
          </c:tx>
          <c:spPr>
            <a:ln w="28575" cap="rnd">
              <a:solidFill>
                <a:srgbClr val="666666"/>
              </a:solidFill>
              <a:round/>
            </a:ln>
            <a:effectLst/>
          </c:spPr>
          <c:marker>
            <c:symbol val="none"/>
          </c:marker>
          <c:cat>
            <c:numRef>
              <c:f>'Graph 1 Note pdf'!$C$2:$R$2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1 Note pdf'!$C$9:$R$9</c:f>
              <c:numCache>
                <c:formatCode>0.0%</c:formatCode>
                <c:ptCount val="16"/>
                <c:pt idx="0">
                  <c:v>9.3576859708194397E-3</c:v>
                </c:pt>
                <c:pt idx="1">
                  <c:v>1.2986287027955292E-2</c:v>
                </c:pt>
                <c:pt idx="2">
                  <c:v>1.8229789146084405E-2</c:v>
                </c:pt>
                <c:pt idx="3">
                  <c:v>1.2881096023122098E-2</c:v>
                </c:pt>
                <c:pt idx="4">
                  <c:v>8.3062519173683416E-3</c:v>
                </c:pt>
                <c:pt idx="5">
                  <c:v>-1.7833174852474926E-4</c:v>
                </c:pt>
                <c:pt idx="6">
                  <c:v>-3.4884349480971064E-3</c:v>
                </c:pt>
                <c:pt idx="7">
                  <c:v>-6.7025766956999447E-3</c:v>
                </c:pt>
                <c:pt idx="8">
                  <c:v>-1.4479546768130333E-2</c:v>
                </c:pt>
                <c:pt idx="9">
                  <c:v>-1.2198449007925131E-2</c:v>
                </c:pt>
                <c:pt idx="10">
                  <c:v>-1.6232828833499E-2</c:v>
                </c:pt>
                <c:pt idx="11">
                  <c:v>-1.9695195028951756E-2</c:v>
                </c:pt>
                <c:pt idx="12">
                  <c:v>-1.4019643217378336E-2</c:v>
                </c:pt>
                <c:pt idx="13">
                  <c:v>-9.7129053548322981E-3</c:v>
                </c:pt>
                <c:pt idx="14">
                  <c:v>-7.8876439354334596E-3</c:v>
                </c:pt>
                <c:pt idx="15">
                  <c:v>-4.3073067585559163E-3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08288"/>
        <c:axId val="201709824"/>
      </c:lineChart>
      <c:catAx>
        <c:axId val="20170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09824"/>
        <c:crosses val="autoZero"/>
        <c:auto val="1"/>
        <c:lblAlgn val="ctr"/>
        <c:lblOffset val="100"/>
        <c:noMultiLvlLbl val="0"/>
      </c:catAx>
      <c:valAx>
        <c:axId val="201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0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553488702188399E-2"/>
          <c:y val="0.73670938758143134"/>
          <c:w val="0.92054015484951979"/>
          <c:h val="7.03946107513302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02846540882388"/>
          <c:y val="0.17006680587303699"/>
          <c:w val="0.41411482582389186"/>
          <c:h val="0.65666881222330487"/>
        </c:manualLayout>
      </c:layout>
      <c:radarChart>
        <c:radarStyle val="marker"/>
        <c:varyColors val="0"/>
        <c:ser>
          <c:idx val="0"/>
          <c:order val="0"/>
          <c:tx>
            <c:strRef>
              <c:f>'Graph 6 note pdf'!$A$33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'Graph 6 note pdf'!$B$32:$K$32</c:f>
              <c:strCache>
                <c:ptCount val="10"/>
                <c:pt idx="0">
                  <c:v>Autonomie des équipes (EWC 2010)</c:v>
                </c:pt>
                <c:pt idx="1">
                  <c:v>Possibilité pour un salarié de changer/choisir sa méthode de travail (EWC 2015)</c:v>
                </c:pt>
                <c:pt idx="2">
                  <c:v>Qualité de l'aide et du soutien du manager (EWC 2010)</c:v>
                </c:pt>
                <c:pt idx="3">
                  <c:v>Qualité du retour et des commentaires du manager sur le travail du salarié (EWC 2010)</c:v>
                </c:pt>
                <c:pt idx="4">
                  <c:v>Consultation des salariés avant changement d'objectif (EWC 2010)</c:v>
                </c:pt>
                <c:pt idx="5">
                  <c:v>Pratique de rémunération variable (ECS)</c:v>
                </c:pt>
                <c:pt idx="6">
                  <c:v>Travail en équipe au sein de l'entreprise (ECS)</c:v>
                </c:pt>
                <c:pt idx="7">
                  <c:v>Existence d'outils d'identification des bonnes pratiques (ECS)</c:v>
                </c:pt>
                <c:pt idx="8">
                  <c:v>Réunions de travail régulières pour impliquer les employés dans l'organisation du travail (ECS)</c:v>
                </c:pt>
                <c:pt idx="9">
                  <c:v>Tensions perçues entre employés et employeurs* (Enquête sur la qualité de vie)</c:v>
                </c:pt>
              </c:strCache>
            </c:strRef>
          </c:cat>
          <c:val>
            <c:numRef>
              <c:f>'Graph 6 note pdf'!$B$33:$K$33</c:f>
              <c:numCache>
                <c:formatCode>General</c:formatCode>
                <c:ptCount val="10"/>
                <c:pt idx="0">
                  <c:v>22.1</c:v>
                </c:pt>
                <c:pt idx="1">
                  <c:v>71</c:v>
                </c:pt>
                <c:pt idx="2">
                  <c:v>58.5</c:v>
                </c:pt>
                <c:pt idx="3">
                  <c:v>65.900000000000006</c:v>
                </c:pt>
                <c:pt idx="4">
                  <c:v>44.3</c:v>
                </c:pt>
                <c:pt idx="5">
                  <c:v>39.700000000000003</c:v>
                </c:pt>
                <c:pt idx="6">
                  <c:v>16.7</c:v>
                </c:pt>
                <c:pt idx="7">
                  <c:v>66.900000000000006</c:v>
                </c:pt>
                <c:pt idx="8">
                  <c:v>79.8</c:v>
                </c:pt>
                <c:pt idx="9">
                  <c:v>51</c:v>
                </c:pt>
              </c:numCache>
            </c:numRef>
          </c:val>
        </c:ser>
        <c:ser>
          <c:idx val="1"/>
          <c:order val="1"/>
          <c:tx>
            <c:strRef>
              <c:f>'Graph 6 note pdf'!$A$34</c:f>
              <c:strCache>
                <c:ptCount val="1"/>
                <c:pt idx="0">
                  <c:v>Moyenne UE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 6 note pdf'!$B$32:$K$32</c:f>
              <c:strCache>
                <c:ptCount val="10"/>
                <c:pt idx="0">
                  <c:v>Autonomie des équipes (EWC 2010)</c:v>
                </c:pt>
                <c:pt idx="1">
                  <c:v>Possibilité pour un salarié de changer/choisir sa méthode de travail (EWC 2015)</c:v>
                </c:pt>
                <c:pt idx="2">
                  <c:v>Qualité de l'aide et du soutien du manager (EWC 2010)</c:v>
                </c:pt>
                <c:pt idx="3">
                  <c:v>Qualité du retour et des commentaires du manager sur le travail du salarié (EWC 2010)</c:v>
                </c:pt>
                <c:pt idx="4">
                  <c:v>Consultation des salariés avant changement d'objectif (EWC 2010)</c:v>
                </c:pt>
                <c:pt idx="5">
                  <c:v>Pratique de rémunération variable (ECS)</c:v>
                </c:pt>
                <c:pt idx="6">
                  <c:v>Travail en équipe au sein de l'entreprise (ECS)</c:v>
                </c:pt>
                <c:pt idx="7">
                  <c:v>Existence d'outils d'identification des bonnes pratiques (ECS)</c:v>
                </c:pt>
                <c:pt idx="8">
                  <c:v>Réunions de travail régulières pour impliquer les employés dans l'organisation du travail (ECS)</c:v>
                </c:pt>
                <c:pt idx="9">
                  <c:v>Tensions perçues entre employés et employeurs* (Enquête sur la qualité de vie)</c:v>
                </c:pt>
              </c:strCache>
            </c:strRef>
          </c:cat>
          <c:val>
            <c:numRef>
              <c:f>'Graph 6 note pdf'!$B$34:$K$34</c:f>
              <c:numCache>
                <c:formatCode>0.0</c:formatCode>
                <c:ptCount val="10"/>
                <c:pt idx="0">
                  <c:v>23.282142857142855</c:v>
                </c:pt>
                <c:pt idx="1">
                  <c:v>68.08214285714287</c:v>
                </c:pt>
                <c:pt idx="2">
                  <c:v>65.571428571428584</c:v>
                </c:pt>
                <c:pt idx="3">
                  <c:v>79.31785714285715</c:v>
                </c:pt>
                <c:pt idx="4">
                  <c:v>51.457142857142856</c:v>
                </c:pt>
                <c:pt idx="5">
                  <c:v>45.914285714285711</c:v>
                </c:pt>
                <c:pt idx="6">
                  <c:v>21.089285714285715</c:v>
                </c:pt>
                <c:pt idx="7">
                  <c:v>59.521428571428586</c:v>
                </c:pt>
                <c:pt idx="8">
                  <c:v>86.589285714285708</c:v>
                </c:pt>
                <c:pt idx="9">
                  <c:v>68.239285714285728</c:v>
                </c:pt>
              </c:numCache>
            </c:numRef>
          </c:val>
        </c:ser>
        <c:ser>
          <c:idx val="3"/>
          <c:order val="2"/>
          <c:tx>
            <c:strRef>
              <c:f>'Graph 6 note pdf'!$A$36</c:f>
              <c:strCache>
                <c:ptCount val="1"/>
                <c:pt idx="0">
                  <c:v>Score le plus élevé</c:v>
                </c:pt>
              </c:strCache>
            </c:strRef>
          </c:tx>
          <c:spPr>
            <a:ln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'Graph 6 note pdf'!$B$32:$K$32</c:f>
              <c:strCache>
                <c:ptCount val="10"/>
                <c:pt idx="0">
                  <c:v>Autonomie des équipes (EWC 2010)</c:v>
                </c:pt>
                <c:pt idx="1">
                  <c:v>Possibilité pour un salarié de changer/choisir sa méthode de travail (EWC 2015)</c:v>
                </c:pt>
                <c:pt idx="2">
                  <c:v>Qualité de l'aide et du soutien du manager (EWC 2010)</c:v>
                </c:pt>
                <c:pt idx="3">
                  <c:v>Qualité du retour et des commentaires du manager sur le travail du salarié (EWC 2010)</c:v>
                </c:pt>
                <c:pt idx="4">
                  <c:v>Consultation des salariés avant changement d'objectif (EWC 2010)</c:v>
                </c:pt>
                <c:pt idx="5">
                  <c:v>Pratique de rémunération variable (ECS)</c:v>
                </c:pt>
                <c:pt idx="6">
                  <c:v>Travail en équipe au sein de l'entreprise (ECS)</c:v>
                </c:pt>
                <c:pt idx="7">
                  <c:v>Existence d'outils d'identification des bonnes pratiques (ECS)</c:v>
                </c:pt>
                <c:pt idx="8">
                  <c:v>Réunions de travail régulières pour impliquer les employés dans l'organisation du travail (ECS)</c:v>
                </c:pt>
                <c:pt idx="9">
                  <c:v>Tensions perçues entre employés et employeurs* (Enquête sur la qualité de vie)</c:v>
                </c:pt>
              </c:strCache>
            </c:strRef>
          </c:cat>
          <c:val>
            <c:numRef>
              <c:f>'Graph 6 note pdf'!$B$36:$K$36</c:f>
              <c:numCache>
                <c:formatCode>General</c:formatCode>
                <c:ptCount val="10"/>
                <c:pt idx="0">
                  <c:v>43.4</c:v>
                </c:pt>
                <c:pt idx="1">
                  <c:v>89.9</c:v>
                </c:pt>
                <c:pt idx="2">
                  <c:v>83.7</c:v>
                </c:pt>
                <c:pt idx="3">
                  <c:v>93.2</c:v>
                </c:pt>
                <c:pt idx="4">
                  <c:v>67.400000000000006</c:v>
                </c:pt>
                <c:pt idx="5">
                  <c:v>74.3</c:v>
                </c:pt>
                <c:pt idx="6">
                  <c:v>43.8</c:v>
                </c:pt>
                <c:pt idx="7">
                  <c:v>82.7</c:v>
                </c:pt>
                <c:pt idx="8">
                  <c:v>95.4</c:v>
                </c:pt>
                <c:pt idx="9">
                  <c:v>94.8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86016"/>
        <c:axId val="208900096"/>
      </c:radarChart>
      <c:catAx>
        <c:axId val="2088860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08900096"/>
        <c:crosses val="autoZero"/>
        <c:auto val="1"/>
        <c:lblAlgn val="ctr"/>
        <c:lblOffset val="100"/>
        <c:noMultiLvlLbl val="0"/>
      </c:catAx>
      <c:valAx>
        <c:axId val="2089000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088860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 b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4632250152371E-2"/>
          <c:y val="7.5805102368679864E-2"/>
          <c:w val="0.88381690822088466"/>
          <c:h val="0.7665028919140236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 7 Note pdf'!$D$7:$Y$7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'Graph 7 Note pdf'!$D$8:$Y$8</c:f>
              <c:numCache>
                <c:formatCode>General</c:formatCode>
                <c:ptCount val="22"/>
                <c:pt idx="0">
                  <c:v>115167</c:v>
                </c:pt>
                <c:pt idx="1">
                  <c:v>118427</c:v>
                </c:pt>
                <c:pt idx="2" formatCode="#,##0">
                  <c:v>123237</c:v>
                </c:pt>
                <c:pt idx="3" formatCode="#,##0">
                  <c:v>126644</c:v>
                </c:pt>
                <c:pt idx="4" formatCode="#,##0">
                  <c:v>129324</c:v>
                </c:pt>
                <c:pt idx="5" formatCode="#,##0">
                  <c:v>130449</c:v>
                </c:pt>
                <c:pt idx="6" formatCode="#,##0">
                  <c:v>131809</c:v>
                </c:pt>
                <c:pt idx="7" formatCode="#,##0">
                  <c:v>130318</c:v>
                </c:pt>
                <c:pt idx="8" formatCode="#,##0">
                  <c:v>129429</c:v>
                </c:pt>
                <c:pt idx="9" formatCode="#,##0">
                  <c:v>125415</c:v>
                </c:pt>
                <c:pt idx="10" formatCode="#,##0">
                  <c:v>124049</c:v>
                </c:pt>
                <c:pt idx="11" formatCode="#,##0">
                  <c:v>123594</c:v>
                </c:pt>
                <c:pt idx="12" formatCode="#,##0">
                  <c:v>122545</c:v>
                </c:pt>
                <c:pt idx="13" formatCode="#,##0">
                  <c:v>121785</c:v>
                </c:pt>
                <c:pt idx="14" formatCode="#,##0">
                  <c:v>119473</c:v>
                </c:pt>
                <c:pt idx="15" formatCode="#,##0">
                  <c:v>116033</c:v>
                </c:pt>
                <c:pt idx="16" formatCode="#,##0">
                  <c:v>118624</c:v>
                </c:pt>
                <c:pt idx="17" formatCode="#,##0">
                  <c:v>116299</c:v>
                </c:pt>
                <c:pt idx="18" formatCode="#,##0">
                  <c:v>119518</c:v>
                </c:pt>
                <c:pt idx="19" formatCode="#,##0">
                  <c:v>120917</c:v>
                </c:pt>
                <c:pt idx="20" formatCode="#,##0">
                  <c:v>121523</c:v>
                </c:pt>
                <c:pt idx="21" formatCode="#,##0">
                  <c:v>125009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58592"/>
        <c:axId val="208960128"/>
      </c:lineChart>
      <c:catAx>
        <c:axId val="208958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fr-FR"/>
          </a:p>
        </c:txPr>
        <c:crossAx val="208960128"/>
        <c:crosses val="autoZero"/>
        <c:auto val="1"/>
        <c:lblAlgn val="ctr"/>
        <c:lblOffset val="100"/>
        <c:noMultiLvlLbl val="0"/>
      </c:catAx>
      <c:valAx>
        <c:axId val="20896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fr-FR"/>
          </a:p>
        </c:txPr>
        <c:crossAx val="208958592"/>
        <c:crossesAt val="1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rgbClr val="4B3789"/>
                </a:solidFill>
              </a:rPr>
              <a:t>8. </a:t>
            </a:r>
            <a:r>
              <a:rPr lang="en-US" sz="1200" b="0"/>
              <a:t>DIFFUSION DU NUMÉRIQUE DANS LES ENTREPRISES FRANÇAISES EN 2015 </a:t>
            </a:r>
          </a:p>
          <a:p>
            <a:pPr>
              <a:defRPr/>
            </a:pPr>
            <a:endParaRPr lang="en-US" sz="1200" b="0"/>
          </a:p>
        </c:rich>
      </c:tx>
      <c:layout>
        <c:manualLayout>
          <c:xMode val="edge"/>
          <c:yMode val="edge"/>
          <c:x val="1.053945019420801E-2"/>
          <c:y val="1.72588844750973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507816115132887"/>
          <c:y val="0.19516184876790885"/>
          <c:w val="0.4580521375390188"/>
          <c:h val="0.76562540580272986"/>
        </c:manualLayout>
      </c:layout>
      <c:radarChart>
        <c:radarStyle val="marker"/>
        <c:varyColors val="0"/>
        <c:ser>
          <c:idx val="0"/>
          <c:order val="0"/>
          <c:tx>
            <c:strRef>
              <c:f>'Graph 8 Note pdf'!$H$5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ymbol val="none"/>
          </c:marker>
          <c:cat>
            <c:strRef>
              <c:f>'Graph 8 Note pdf'!$I$4:$M$4</c:f>
              <c:strCache>
                <c:ptCount val="5"/>
                <c:pt idx="0">
                  <c:v>Pourcentage des entreprises qui ont un site web</c:v>
                </c:pt>
                <c:pt idx="1">
                  <c:v>Pourcentage des entreprises qui utilisent un service de cloud</c:v>
                </c:pt>
                <c:pt idx="2">
                  <c:v>Pourcentage des entreprises qui ont un logiciel de gestion intégrée</c:v>
                </c:pt>
                <c:pt idx="3">
                  <c:v>Pourcentage des entreprises qui emploient un spécialiste TIC</c:v>
                </c:pt>
                <c:pt idx="4">
                  <c:v>Poucentage des entreprises qui utilisent un logiciel de gestion de la relation client</c:v>
                </c:pt>
              </c:strCache>
            </c:strRef>
          </c:cat>
          <c:val>
            <c:numRef>
              <c:f>'Graph 8 Note pdf'!$I$5:$M$5</c:f>
              <c:numCache>
                <c:formatCode>#,##0</c:formatCode>
                <c:ptCount val="5"/>
                <c:pt idx="0">
                  <c:v>67</c:v>
                </c:pt>
                <c:pt idx="1">
                  <c:v>12</c:v>
                </c:pt>
                <c:pt idx="2">
                  <c:v>39</c:v>
                </c:pt>
                <c:pt idx="3">
                  <c:v>16</c:v>
                </c:pt>
                <c:pt idx="4">
                  <c:v>32</c:v>
                </c:pt>
              </c:numCache>
            </c:numRef>
          </c:val>
        </c:ser>
        <c:ser>
          <c:idx val="1"/>
          <c:order val="1"/>
          <c:tx>
            <c:strRef>
              <c:f>'Graph 8 Note pdf'!$H$6</c:f>
              <c:strCache>
                <c:ptCount val="1"/>
                <c:pt idx="0">
                  <c:v>Moyenne UE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none"/>
          </c:marker>
          <c:cat>
            <c:strRef>
              <c:f>'Graph 8 Note pdf'!$I$4:$M$4</c:f>
              <c:strCache>
                <c:ptCount val="5"/>
                <c:pt idx="0">
                  <c:v>Pourcentage des entreprises qui ont un site web</c:v>
                </c:pt>
                <c:pt idx="1">
                  <c:v>Pourcentage des entreprises qui utilisent un service de cloud</c:v>
                </c:pt>
                <c:pt idx="2">
                  <c:v>Pourcentage des entreprises qui ont un logiciel de gestion intégrée</c:v>
                </c:pt>
                <c:pt idx="3">
                  <c:v>Pourcentage des entreprises qui emploient un spécialiste TIC</c:v>
                </c:pt>
                <c:pt idx="4">
                  <c:v>Poucentage des entreprises qui utilisent un logiciel de gestion de la relation client</c:v>
                </c:pt>
              </c:strCache>
            </c:strRef>
          </c:cat>
          <c:val>
            <c:numRef>
              <c:f>'Graph 8 Note pdf'!$I$6:$M$6</c:f>
              <c:numCache>
                <c:formatCode>#,##0</c:formatCode>
                <c:ptCount val="5"/>
                <c:pt idx="0">
                  <c:v>75</c:v>
                </c:pt>
                <c:pt idx="1">
                  <c:v>19</c:v>
                </c:pt>
                <c:pt idx="2">
                  <c:v>36</c:v>
                </c:pt>
                <c:pt idx="3">
                  <c:v>20</c:v>
                </c:pt>
                <c:pt idx="4">
                  <c:v>33</c:v>
                </c:pt>
              </c:numCache>
            </c:numRef>
          </c:val>
        </c:ser>
        <c:ser>
          <c:idx val="2"/>
          <c:order val="2"/>
          <c:tx>
            <c:strRef>
              <c:f>'Graph 8 Note pdf'!$H$7</c:f>
              <c:strCache>
                <c:ptCount val="1"/>
                <c:pt idx="0">
                  <c:v>Score du pays le plus performant dans chaque dimension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strRef>
              <c:f>'Graph 8 Note pdf'!$I$4:$M$4</c:f>
              <c:strCache>
                <c:ptCount val="5"/>
                <c:pt idx="0">
                  <c:v>Pourcentage des entreprises qui ont un site web</c:v>
                </c:pt>
                <c:pt idx="1">
                  <c:v>Pourcentage des entreprises qui utilisent un service de cloud</c:v>
                </c:pt>
                <c:pt idx="2">
                  <c:v>Pourcentage des entreprises qui ont un logiciel de gestion intégrée</c:v>
                </c:pt>
                <c:pt idx="3">
                  <c:v>Pourcentage des entreprises qui emploient un spécialiste TIC</c:v>
                </c:pt>
                <c:pt idx="4">
                  <c:v>Poucentage des entreprises qui utilisent un logiciel de gestion de la relation client</c:v>
                </c:pt>
              </c:strCache>
            </c:strRef>
          </c:cat>
          <c:val>
            <c:numRef>
              <c:f>'Graph 8 Note pdf'!$I$7:$M$7</c:f>
              <c:numCache>
                <c:formatCode>#,##0</c:formatCode>
                <c:ptCount val="5"/>
                <c:pt idx="0">
                  <c:v>95</c:v>
                </c:pt>
                <c:pt idx="1">
                  <c:v>51</c:v>
                </c:pt>
                <c:pt idx="2">
                  <c:v>56</c:v>
                </c:pt>
                <c:pt idx="3">
                  <c:v>30</c:v>
                </c:pt>
                <c:pt idx="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09664"/>
        <c:axId val="208611200"/>
      </c:radarChart>
      <c:catAx>
        <c:axId val="20860966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rgbClr val="666666"/>
                </a:solidFill>
              </a:defRPr>
            </a:pPr>
            <a:endParaRPr lang="fr-FR"/>
          </a:p>
        </c:txPr>
        <c:crossAx val="208611200"/>
        <c:crosses val="autoZero"/>
        <c:auto val="1"/>
        <c:lblAlgn val="ctr"/>
        <c:lblOffset val="100"/>
        <c:noMultiLvlLbl val="0"/>
      </c:catAx>
      <c:valAx>
        <c:axId val="208611200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666666"/>
                </a:solidFill>
              </a:defRPr>
            </a:pPr>
            <a:endParaRPr lang="fr-FR"/>
          </a:p>
        </c:txPr>
        <c:crossAx val="208609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154303040468378"/>
          <c:y val="0.93043537083801175"/>
          <c:w val="0.72515900591821258"/>
          <c:h val="3.6964514042359918E-2"/>
        </c:manualLayout>
      </c:layout>
      <c:overlay val="0"/>
      <c:txPr>
        <a:bodyPr/>
        <a:lstStyle/>
        <a:p>
          <a:pPr>
            <a:defRPr sz="1200" b="1">
              <a:solidFill>
                <a:srgbClr val="666666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97421881606826E-2"/>
          <c:y val="6.1507722862304534E-2"/>
          <c:w val="0.89342944203340791"/>
          <c:h val="0.74751885456435674"/>
        </c:manualLayout>
      </c:layout>
      <c:lineChart>
        <c:grouping val="standard"/>
        <c:varyColors val="0"/>
        <c:ser>
          <c:idx val="0"/>
          <c:order val="0"/>
          <c:tx>
            <c:strRef>
              <c:f>'Graphique A Encadré HTML'!$B$10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'Graphique A Encadré HTML'!$C$9:$S$9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'Graphique A Encadré HTML'!$C$10:$S$10</c:f>
              <c:numCache>
                <c:formatCode>General</c:formatCode>
                <c:ptCount val="17"/>
                <c:pt idx="0">
                  <c:v>100</c:v>
                </c:pt>
                <c:pt idx="1">
                  <c:v>100.67307705791207</c:v>
                </c:pt>
                <c:pt idx="2">
                  <c:v>100.59256224812019</c:v>
                </c:pt>
                <c:pt idx="3">
                  <c:v>101.40194837638772</c:v>
                </c:pt>
                <c:pt idx="4">
                  <c:v>102.56627265840483</c:v>
                </c:pt>
                <c:pt idx="5">
                  <c:v>101.92727092637364</c:v>
                </c:pt>
                <c:pt idx="6">
                  <c:v>101.43077151518357</c:v>
                </c:pt>
                <c:pt idx="7">
                  <c:v>99.576930771160903</c:v>
                </c:pt>
                <c:pt idx="8">
                  <c:v>98.968684735936534</c:v>
                </c:pt>
                <c:pt idx="9">
                  <c:v>101.29088257368757</c:v>
                </c:pt>
                <c:pt idx="10">
                  <c:v>107.63568139862249</c:v>
                </c:pt>
                <c:pt idx="11">
                  <c:v>106.39495766377595</c:v>
                </c:pt>
                <c:pt idx="12">
                  <c:v>107.11030011861995</c:v>
                </c:pt>
                <c:pt idx="13">
                  <c:v>110.6542825375937</c:v>
                </c:pt>
                <c:pt idx="14">
                  <c:v>113.04528610086084</c:v>
                </c:pt>
                <c:pt idx="15">
                  <c:v>115.20117095822042</c:v>
                </c:pt>
                <c:pt idx="16">
                  <c:v>117.03429681677586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A Encadré HTML'!$B$11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6680"/>
              </a:solidFill>
              <a:round/>
            </a:ln>
            <a:effectLst/>
          </c:spPr>
          <c:marker>
            <c:symbol val="none"/>
          </c:marker>
          <c:cat>
            <c:numRef>
              <c:f>'Graphique A Encadré HTML'!$C$9:$S$9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'Graphique A Encadré HTML'!$C$11:$S$11</c:f>
              <c:numCache>
                <c:formatCode>General</c:formatCode>
                <c:ptCount val="17"/>
                <c:pt idx="0">
                  <c:v>100</c:v>
                </c:pt>
                <c:pt idx="1">
                  <c:v>101.1849415341254</c:v>
                </c:pt>
                <c:pt idx="2">
                  <c:v>103.38970293909388</c:v>
                </c:pt>
                <c:pt idx="3">
                  <c:v>106.31155598913722</c:v>
                </c:pt>
                <c:pt idx="4">
                  <c:v>108.48482991073409</c:v>
                </c:pt>
                <c:pt idx="5">
                  <c:v>109.33392752474147</c:v>
                </c:pt>
                <c:pt idx="6">
                  <c:v>111.60993191850595</c:v>
                </c:pt>
                <c:pt idx="7">
                  <c:v>113.71291908050713</c:v>
                </c:pt>
                <c:pt idx="8">
                  <c:v>115.52375840648241</c:v>
                </c:pt>
                <c:pt idx="9">
                  <c:v>118.86556776687701</c:v>
                </c:pt>
                <c:pt idx="10">
                  <c:v>123.05634367439495</c:v>
                </c:pt>
                <c:pt idx="11">
                  <c:v>124.23401329478617</c:v>
                </c:pt>
                <c:pt idx="12">
                  <c:v>125.43808376110862</c:v>
                </c:pt>
                <c:pt idx="13">
                  <c:v>128.30091161639345</c:v>
                </c:pt>
                <c:pt idx="14">
                  <c:v>129.49657144001588</c:v>
                </c:pt>
                <c:pt idx="15">
                  <c:v>131.46548351559315</c:v>
                </c:pt>
                <c:pt idx="16">
                  <c:v>131.55988260636119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A Encadré HTML'!$B$12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13C4A6"/>
              </a:solidFill>
              <a:round/>
            </a:ln>
            <a:effectLst/>
          </c:spPr>
          <c:marker>
            <c:symbol val="none"/>
          </c:marker>
          <c:cat>
            <c:numRef>
              <c:f>'Graphique A Encadré HTML'!$C$9:$S$9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'Graphique A Encadré HTML'!$C$12:$S$12</c:f>
              <c:numCache>
                <c:formatCode>General</c:formatCode>
                <c:ptCount val="17"/>
                <c:pt idx="0">
                  <c:v>100</c:v>
                </c:pt>
                <c:pt idx="1">
                  <c:v>102.47991699553336</c:v>
                </c:pt>
                <c:pt idx="2">
                  <c:v>105.77159437445363</c:v>
                </c:pt>
                <c:pt idx="3">
                  <c:v>109.08826239843516</c:v>
                </c:pt>
                <c:pt idx="4">
                  <c:v>112.52275853130533</c:v>
                </c:pt>
                <c:pt idx="5">
                  <c:v>115.83440095620998</c:v>
                </c:pt>
                <c:pt idx="6">
                  <c:v>119.94065713620499</c:v>
                </c:pt>
                <c:pt idx="7">
                  <c:v>124.05516678467532</c:v>
                </c:pt>
                <c:pt idx="8">
                  <c:v>129.2454322091132</c:v>
                </c:pt>
                <c:pt idx="9">
                  <c:v>136.82693611662728</c:v>
                </c:pt>
                <c:pt idx="10">
                  <c:v>139.07804717335154</c:v>
                </c:pt>
                <c:pt idx="11">
                  <c:v>136.80311076046345</c:v>
                </c:pt>
                <c:pt idx="12">
                  <c:v>135.59768574555227</c:v>
                </c:pt>
                <c:pt idx="13">
                  <c:v>131.63371492417832</c:v>
                </c:pt>
                <c:pt idx="14">
                  <c:v>131.56172037189708</c:v>
                </c:pt>
                <c:pt idx="15">
                  <c:v>130.39263559852517</c:v>
                </c:pt>
                <c:pt idx="16">
                  <c:v>130.8717656478442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A Encadré HTML'!$B$13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4B3789"/>
              </a:solidFill>
              <a:round/>
            </a:ln>
            <a:effectLst/>
          </c:spPr>
          <c:marker>
            <c:symbol val="none"/>
          </c:marker>
          <c:cat>
            <c:numRef>
              <c:f>'Graphique A Encadré HTML'!$C$9:$S$9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'Graphique A Encadré HTML'!$C$13:$S$13</c:f>
              <c:numCache>
                <c:formatCode>General</c:formatCode>
                <c:ptCount val="17"/>
                <c:pt idx="0">
                  <c:v>100</c:v>
                </c:pt>
                <c:pt idx="1">
                  <c:v>100.34364053053748</c:v>
                </c:pt>
                <c:pt idx="2">
                  <c:v>103.18927024988527</c:v>
                </c:pt>
                <c:pt idx="3">
                  <c:v>107.46407747504634</c:v>
                </c:pt>
                <c:pt idx="4">
                  <c:v>112.57778772921525</c:v>
                </c:pt>
                <c:pt idx="5">
                  <c:v>115.28438825706009</c:v>
                </c:pt>
                <c:pt idx="6">
                  <c:v>117.62536395582292</c:v>
                </c:pt>
                <c:pt idx="7">
                  <c:v>120.24215738851089</c:v>
                </c:pt>
                <c:pt idx="8">
                  <c:v>122.59476471978677</c:v>
                </c:pt>
                <c:pt idx="9">
                  <c:v>127.90745829485508</c:v>
                </c:pt>
                <c:pt idx="10">
                  <c:v>134.5538832194573</c:v>
                </c:pt>
                <c:pt idx="11">
                  <c:v>134.67057823825346</c:v>
                </c:pt>
                <c:pt idx="12">
                  <c:v>135.60489294787268</c:v>
                </c:pt>
                <c:pt idx="13">
                  <c:v>138.19337000609798</c:v>
                </c:pt>
                <c:pt idx="14">
                  <c:v>139.20099735845142</c:v>
                </c:pt>
                <c:pt idx="15">
                  <c:v>141.01188178445881</c:v>
                </c:pt>
                <c:pt idx="16">
                  <c:v>141.91283441706045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A Encadré HTML'!$B$14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'Graphique A Encadré HTML'!$C$9:$S$9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'Graphique A Encadré HTML'!$C$14:$S$14</c:f>
              <c:numCache>
                <c:formatCode>General</c:formatCode>
                <c:ptCount val="17"/>
                <c:pt idx="0">
                  <c:v>100</c:v>
                </c:pt>
                <c:pt idx="1">
                  <c:v>101.1372229812267</c:v>
                </c:pt>
                <c:pt idx="2">
                  <c:v>103.05812317367436</c:v>
                </c:pt>
                <c:pt idx="3">
                  <c:v>105.71983085235708</c:v>
                </c:pt>
                <c:pt idx="4">
                  <c:v>108.30506974894001</c:v>
                </c:pt>
                <c:pt idx="5">
                  <c:v>109.23972512926032</c:v>
                </c:pt>
                <c:pt idx="6">
                  <c:v>110.95295924596422</c:v>
                </c:pt>
                <c:pt idx="7">
                  <c:v>112.04525363484012</c:v>
                </c:pt>
                <c:pt idx="8">
                  <c:v>113.77788619232501</c:v>
                </c:pt>
                <c:pt idx="9">
                  <c:v>118.08387420641264</c:v>
                </c:pt>
                <c:pt idx="10">
                  <c:v>123.44403444659025</c:v>
                </c:pt>
                <c:pt idx="11">
                  <c:v>122.65384039152156</c:v>
                </c:pt>
                <c:pt idx="12">
                  <c:v>123.34060561444937</c:v>
                </c:pt>
                <c:pt idx="13">
                  <c:v>125.62649787859574</c:v>
                </c:pt>
                <c:pt idx="14">
                  <c:v>127.04644041500168</c:v>
                </c:pt>
                <c:pt idx="15">
                  <c:v>128.40148888957174</c:v>
                </c:pt>
                <c:pt idx="16">
                  <c:v>129.27871160912872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18848"/>
        <c:axId val="208728832"/>
      </c:lineChart>
      <c:catAx>
        <c:axId val="208718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728832"/>
        <c:crosses val="autoZero"/>
        <c:auto val="1"/>
        <c:lblAlgn val="ctr"/>
        <c:lblOffset val="100"/>
        <c:noMultiLvlLbl val="0"/>
      </c:catAx>
      <c:valAx>
        <c:axId val="20872883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71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68045112781954"/>
          <c:y val="0.86964814814814817"/>
          <c:w val="0.63260754459041135"/>
          <c:h val="5.0650881537859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20267489711931E-2"/>
          <c:y val="0.13"/>
          <c:w val="0.91244804526748968"/>
          <c:h val="0.5463812358276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C Encadré HTML'!$B$5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B3789"/>
            </a:solidFill>
          </c:spPr>
          <c:invertIfNegative val="0"/>
          <c:cat>
            <c:strRef>
              <c:f>'Graphique C Encadré HTML'!$A$6:$A$13</c:f>
              <c:strCache>
                <c:ptCount val="8"/>
                <c:pt idx="0">
                  <c:v>Espagne</c:v>
                </c:pt>
                <c:pt idx="1">
                  <c:v>Italie</c:v>
                </c:pt>
                <c:pt idx="2">
                  <c:v>Royaume-Uni</c:v>
                </c:pt>
                <c:pt idx="3">
                  <c:v>France</c:v>
                </c:pt>
                <c:pt idx="4">
                  <c:v>Japon</c:v>
                </c:pt>
                <c:pt idx="5">
                  <c:v>Chine</c:v>
                </c:pt>
                <c:pt idx="6">
                  <c:v>États-Unis</c:v>
                </c:pt>
                <c:pt idx="7">
                  <c:v>Allemagne</c:v>
                </c:pt>
              </c:strCache>
            </c:strRef>
          </c:cat>
          <c:val>
            <c:numRef>
              <c:f>'Graphique C Encadré HTML'!$B$6:$B$13</c:f>
              <c:numCache>
                <c:formatCode>General</c:formatCode>
                <c:ptCount val="8"/>
                <c:pt idx="0">
                  <c:v>0.79</c:v>
                </c:pt>
                <c:pt idx="1">
                  <c:v>1.83</c:v>
                </c:pt>
                <c:pt idx="2">
                  <c:v>5.29</c:v>
                </c:pt>
                <c:pt idx="3">
                  <c:v>4.7699999999999996</c:v>
                </c:pt>
                <c:pt idx="4">
                  <c:v>11.25</c:v>
                </c:pt>
                <c:pt idx="5">
                  <c:v>6.63</c:v>
                </c:pt>
                <c:pt idx="6">
                  <c:v>17.84</c:v>
                </c:pt>
                <c:pt idx="7">
                  <c:v>5.98</c:v>
                </c:pt>
              </c:numCache>
            </c:numRef>
          </c:val>
        </c:ser>
        <c:ser>
          <c:idx val="1"/>
          <c:order val="1"/>
          <c:tx>
            <c:strRef>
              <c:f>'Graphique C Encadré HTML'!$C$5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3C4A6"/>
            </a:solidFill>
          </c:spPr>
          <c:invertIfNegative val="0"/>
          <c:cat>
            <c:strRef>
              <c:f>'Graphique C Encadré HTML'!$A$6:$A$13</c:f>
              <c:strCache>
                <c:ptCount val="8"/>
                <c:pt idx="0">
                  <c:v>Espagne</c:v>
                </c:pt>
                <c:pt idx="1">
                  <c:v>Italie</c:v>
                </c:pt>
                <c:pt idx="2">
                  <c:v>Royaume-Uni</c:v>
                </c:pt>
                <c:pt idx="3">
                  <c:v>France</c:v>
                </c:pt>
                <c:pt idx="4">
                  <c:v>Japon</c:v>
                </c:pt>
                <c:pt idx="5">
                  <c:v>Chine</c:v>
                </c:pt>
                <c:pt idx="6">
                  <c:v>États-Unis</c:v>
                </c:pt>
                <c:pt idx="7">
                  <c:v>Allemagne</c:v>
                </c:pt>
              </c:strCache>
            </c:strRef>
          </c:cat>
          <c:val>
            <c:numRef>
              <c:f>'Graphique C Encadré HTML'!$C$6:$C$13</c:f>
              <c:numCache>
                <c:formatCode>General</c:formatCode>
                <c:ptCount val="8"/>
                <c:pt idx="0">
                  <c:v>0.86</c:v>
                </c:pt>
                <c:pt idx="1">
                  <c:v>1.67</c:v>
                </c:pt>
                <c:pt idx="2">
                  <c:v>2.41</c:v>
                </c:pt>
                <c:pt idx="3">
                  <c:v>3.99</c:v>
                </c:pt>
                <c:pt idx="4">
                  <c:v>4.4800000000000004</c:v>
                </c:pt>
                <c:pt idx="5">
                  <c:v>7.51</c:v>
                </c:pt>
                <c:pt idx="6">
                  <c:v>9.68</c:v>
                </c:pt>
                <c:pt idx="7">
                  <c:v>24.49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21536"/>
        <c:axId val="255931520"/>
      </c:barChart>
      <c:catAx>
        <c:axId val="25592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55931520"/>
        <c:crosses val="autoZero"/>
        <c:auto val="1"/>
        <c:lblAlgn val="ctr"/>
        <c:lblOffset val="100"/>
        <c:noMultiLvlLbl val="0"/>
      </c:catAx>
      <c:valAx>
        <c:axId val="25593152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255921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24502743484226"/>
          <c:y val="0.83031575963718818"/>
          <c:w val="0.20041325964062184"/>
          <c:h val="8.946402922959874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67484352917418E-2"/>
          <c:y val="0.16637665343915345"/>
          <c:w val="0.8787102934248604"/>
          <c:h val="0.46656691396234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 D Encadré  HTML'!$A$2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B3789"/>
            </a:solidFill>
          </c:spPr>
          <c:invertIfNegative val="0"/>
          <c:cat>
            <c:strRef>
              <c:f>'Graphique  D Encadré  HTML'!$B$1:$I$1</c:f>
              <c:strCache>
                <c:ptCount val="8"/>
                <c:pt idx="0">
                  <c:v>Allemagne</c:v>
                </c:pt>
                <c:pt idx="1">
                  <c:v>États-Unis</c:v>
                </c:pt>
                <c:pt idx="2">
                  <c:v>Japon</c:v>
                </c:pt>
                <c:pt idx="3">
                  <c:v>Royaume-Uni</c:v>
                </c:pt>
                <c:pt idx="4">
                  <c:v>France</c:v>
                </c:pt>
                <c:pt idx="5">
                  <c:v>Italie</c:v>
                </c:pt>
                <c:pt idx="6">
                  <c:v>Espagne</c:v>
                </c:pt>
                <c:pt idx="7">
                  <c:v>Chine</c:v>
                </c:pt>
              </c:strCache>
            </c:strRef>
          </c:cat>
          <c:val>
            <c:numRef>
              <c:f>'Graphique  D Encadré  HTML'!$B$2:$I$2</c:f>
              <c:numCache>
                <c:formatCode>General</c:formatCode>
                <c:ptCount val="8"/>
                <c:pt idx="0">
                  <c:v>0.39492880370809402</c:v>
                </c:pt>
                <c:pt idx="1">
                  <c:v>0.46100462346031401</c:v>
                </c:pt>
                <c:pt idx="2">
                  <c:v>0.51916799751991705</c:v>
                </c:pt>
                <c:pt idx="3">
                  <c:v>0.41008683827662801</c:v>
                </c:pt>
                <c:pt idx="4">
                  <c:v>0.34827428654896903</c:v>
                </c:pt>
                <c:pt idx="5">
                  <c:v>0.32935638295714298</c:v>
                </c:pt>
                <c:pt idx="6">
                  <c:v>0.254460455926179</c:v>
                </c:pt>
                <c:pt idx="7">
                  <c:v>0.11763137308631101</c:v>
                </c:pt>
              </c:numCache>
            </c:numRef>
          </c:val>
        </c:ser>
        <c:ser>
          <c:idx val="1"/>
          <c:order val="1"/>
          <c:tx>
            <c:strRef>
              <c:f>'Graphique  D Encadré  HTML'!$A$3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13C4A6"/>
            </a:solidFill>
          </c:spPr>
          <c:invertIfNegative val="0"/>
          <c:cat>
            <c:strRef>
              <c:f>'Graphique  D Encadré  HTML'!$B$1:$I$1</c:f>
              <c:strCache>
                <c:ptCount val="8"/>
                <c:pt idx="0">
                  <c:v>Allemagne</c:v>
                </c:pt>
                <c:pt idx="1">
                  <c:v>États-Unis</c:v>
                </c:pt>
                <c:pt idx="2">
                  <c:v>Japon</c:v>
                </c:pt>
                <c:pt idx="3">
                  <c:v>Royaume-Uni</c:v>
                </c:pt>
                <c:pt idx="4">
                  <c:v>France</c:v>
                </c:pt>
                <c:pt idx="5">
                  <c:v>Italie</c:v>
                </c:pt>
                <c:pt idx="6">
                  <c:v>Espagne</c:v>
                </c:pt>
                <c:pt idx="7">
                  <c:v>Chine</c:v>
                </c:pt>
              </c:strCache>
            </c:strRef>
          </c:cat>
          <c:val>
            <c:numRef>
              <c:f>'Graphique  D Encadré  HTML'!$B$3:$I$3</c:f>
              <c:numCache>
                <c:formatCode>General</c:formatCode>
                <c:ptCount val="8"/>
                <c:pt idx="0">
                  <c:v>0.48213016817382898</c:v>
                </c:pt>
                <c:pt idx="1">
                  <c:v>0.44972627648269292</c:v>
                </c:pt>
                <c:pt idx="2">
                  <c:v>0.43659436829267706</c:v>
                </c:pt>
                <c:pt idx="3">
                  <c:v>0.42667006208016101</c:v>
                </c:pt>
                <c:pt idx="4">
                  <c:v>0.40359159547938805</c:v>
                </c:pt>
                <c:pt idx="5">
                  <c:v>0.39884449847312198</c:v>
                </c:pt>
                <c:pt idx="6">
                  <c:v>0.28458488750556499</c:v>
                </c:pt>
                <c:pt idx="7">
                  <c:v>0.16168138775495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052224"/>
        <c:axId val="256058112"/>
      </c:barChart>
      <c:catAx>
        <c:axId val="25605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256058112"/>
        <c:crosses val="autoZero"/>
        <c:auto val="1"/>
        <c:lblAlgn val="ctr"/>
        <c:lblOffset val="100"/>
        <c:noMultiLvlLbl val="0"/>
      </c:catAx>
      <c:valAx>
        <c:axId val="25605811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256052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451548724678646"/>
          <c:y val="0.80951190476190471"/>
          <c:w val="0.20041325964062184"/>
          <c:h val="8.710459241727731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05673758865254E-2"/>
          <c:y val="0.16828651685393259"/>
          <c:w val="0.9059139242210108"/>
          <c:h val="0.49373862115127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 E Encadré HTML  '!$B$4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B3789"/>
            </a:solidFill>
          </c:spPr>
          <c:invertIfNegative val="0"/>
          <c:cat>
            <c:strRef>
              <c:f>'Graphique  E Encadré HTML  '!$A$5:$A$12</c:f>
              <c:strCache>
                <c:ptCount val="8"/>
                <c:pt idx="0">
                  <c:v>Espagne</c:v>
                </c:pt>
                <c:pt idx="1">
                  <c:v>Royaume-Uni</c:v>
                </c:pt>
                <c:pt idx="2">
                  <c:v>Italie</c:v>
                </c:pt>
                <c:pt idx="3">
                  <c:v>France</c:v>
                </c:pt>
                <c:pt idx="4">
                  <c:v>Japon</c:v>
                </c:pt>
                <c:pt idx="5">
                  <c:v>Chine</c:v>
                </c:pt>
                <c:pt idx="6">
                  <c:v>États-unis</c:v>
                </c:pt>
                <c:pt idx="7">
                  <c:v>Allemagne</c:v>
                </c:pt>
              </c:strCache>
            </c:strRef>
          </c:cat>
          <c:val>
            <c:numRef>
              <c:f>'Graphique  E Encadré HTML  '!$B$5:$B$12</c:f>
              <c:numCache>
                <c:formatCode>General</c:formatCode>
                <c:ptCount val="8"/>
                <c:pt idx="0">
                  <c:v>1.53</c:v>
                </c:pt>
                <c:pt idx="1">
                  <c:v>5.86</c:v>
                </c:pt>
                <c:pt idx="2">
                  <c:v>4.05</c:v>
                </c:pt>
                <c:pt idx="3">
                  <c:v>5.4</c:v>
                </c:pt>
                <c:pt idx="4">
                  <c:v>12.2</c:v>
                </c:pt>
                <c:pt idx="5">
                  <c:v>2.25</c:v>
                </c:pt>
                <c:pt idx="6">
                  <c:v>17.32</c:v>
                </c:pt>
                <c:pt idx="7">
                  <c:v>11.26</c:v>
                </c:pt>
              </c:numCache>
            </c:numRef>
          </c:val>
        </c:ser>
        <c:ser>
          <c:idx val="1"/>
          <c:order val="1"/>
          <c:tx>
            <c:strRef>
              <c:f>'Graphique  E Encadré HTML  '!$C$4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3C4A6"/>
            </a:solidFill>
          </c:spPr>
          <c:invertIfNegative val="0"/>
          <c:cat>
            <c:strRef>
              <c:f>'Graphique  E Encadré HTML  '!$A$5:$A$12</c:f>
              <c:strCache>
                <c:ptCount val="8"/>
                <c:pt idx="0">
                  <c:v>Espagne</c:v>
                </c:pt>
                <c:pt idx="1">
                  <c:v>Royaume-Uni</c:v>
                </c:pt>
                <c:pt idx="2">
                  <c:v>Italie</c:v>
                </c:pt>
                <c:pt idx="3">
                  <c:v>France</c:v>
                </c:pt>
                <c:pt idx="4">
                  <c:v>Japon</c:v>
                </c:pt>
                <c:pt idx="5">
                  <c:v>Chine</c:v>
                </c:pt>
                <c:pt idx="6">
                  <c:v>États-unis</c:v>
                </c:pt>
                <c:pt idx="7">
                  <c:v>Allemagne</c:v>
                </c:pt>
              </c:strCache>
            </c:strRef>
          </c:cat>
          <c:val>
            <c:numRef>
              <c:f>'Graphique  E Encadré HTML  '!$C$5:$C$12</c:f>
              <c:numCache>
                <c:formatCode>General</c:formatCode>
                <c:ptCount val="8"/>
                <c:pt idx="0">
                  <c:v>1.77</c:v>
                </c:pt>
                <c:pt idx="1">
                  <c:v>4.2</c:v>
                </c:pt>
                <c:pt idx="2">
                  <c:v>4.22</c:v>
                </c:pt>
                <c:pt idx="3">
                  <c:v>4.6500000000000004</c:v>
                </c:pt>
                <c:pt idx="4">
                  <c:v>5.73</c:v>
                </c:pt>
                <c:pt idx="5">
                  <c:v>7.13</c:v>
                </c:pt>
                <c:pt idx="6">
                  <c:v>11.05</c:v>
                </c:pt>
                <c:pt idx="7">
                  <c:v>14.24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117376"/>
        <c:axId val="256131456"/>
      </c:barChart>
      <c:catAx>
        <c:axId val="25611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256131456"/>
        <c:crosses val="autoZero"/>
        <c:auto val="1"/>
        <c:lblAlgn val="ctr"/>
        <c:lblOffset val="100"/>
        <c:noMultiLvlLbl val="0"/>
      </c:catAx>
      <c:valAx>
        <c:axId val="25613145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256117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774192277383766"/>
          <c:y val="0.84124041446672904"/>
          <c:w val="0.20041325964062184"/>
          <c:h val="8.6603991311430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218222481011406E-2"/>
          <c:y val="9.8138581033066427E-2"/>
          <c:w val="0.92864432591887058"/>
          <c:h val="0.768041084568995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Hyper 1,1'!$A$3</c:f>
              <c:strCache>
                <c:ptCount val="1"/>
                <c:pt idx="0">
                  <c:v>Solde biens et services</c:v>
                </c:pt>
              </c:strCache>
            </c:strRef>
          </c:tx>
          <c:spPr>
            <a:solidFill>
              <a:srgbClr val="BFF9EF"/>
            </a:solidFill>
            <a:ln>
              <a:noFill/>
            </a:ln>
            <a:effectLst/>
          </c:spPr>
          <c:invertIfNegative val="0"/>
          <c:cat>
            <c:strRef>
              <c:f>'Graph Hyper 1,1'!$B$2:$Q$2</c:f>
              <c:strCach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strCache>
            </c:strRef>
          </c:cat>
          <c:val>
            <c:numRef>
              <c:f>'Graph Hyper 1,1'!$B$3:$Q$3</c:f>
              <c:numCache>
                <c:formatCode>0.00%</c:formatCode>
                <c:ptCount val="16"/>
                <c:pt idx="0">
                  <c:v>2.5384207323178705E-2</c:v>
                </c:pt>
                <c:pt idx="1">
                  <c:v>9.3576866134384706E-3</c:v>
                </c:pt>
                <c:pt idx="2">
                  <c:v>1.2986289911687531E-2</c:v>
                </c:pt>
                <c:pt idx="3">
                  <c:v>1.8229785749994197E-2</c:v>
                </c:pt>
                <c:pt idx="4">
                  <c:v>1.2881098398840139E-2</c:v>
                </c:pt>
                <c:pt idx="5">
                  <c:v>8.3062498538661184E-3</c:v>
                </c:pt>
                <c:pt idx="6">
                  <c:v>-1.7776744406533264E-4</c:v>
                </c:pt>
                <c:pt idx="7">
                  <c:v>-3.4884342083466658E-3</c:v>
                </c:pt>
                <c:pt idx="8">
                  <c:v>-6.7025754624371039E-3</c:v>
                </c:pt>
                <c:pt idx="9">
                  <c:v>-1.448054713530576E-2</c:v>
                </c:pt>
                <c:pt idx="10">
                  <c:v>-1.2197417557453081E-2</c:v>
                </c:pt>
                <c:pt idx="11">
                  <c:v>-1.6233829593576322E-2</c:v>
                </c:pt>
                <c:pt idx="12">
                  <c:v>-1.9694709423275274E-2</c:v>
                </c:pt>
                <c:pt idx="13">
                  <c:v>-1.4019643217378263E-2</c:v>
                </c:pt>
                <c:pt idx="14">
                  <c:v>-9.7133799339968289E-3</c:v>
                </c:pt>
                <c:pt idx="15">
                  <c:v>-7.8876446752067699E-3</c:v>
                </c:pt>
              </c:numCache>
            </c:numRef>
          </c:val>
        </c:ser>
        <c:ser>
          <c:idx val="1"/>
          <c:order val="1"/>
          <c:tx>
            <c:strRef>
              <c:f>'Graph Hyper 1,1'!$A$4</c:f>
              <c:strCache>
                <c:ptCount val="1"/>
                <c:pt idx="0">
                  <c:v>Balance des revenus</c:v>
                </c:pt>
              </c:strCache>
            </c:strRef>
          </c:tx>
          <c:spPr>
            <a:solidFill>
              <a:srgbClr val="4B3789"/>
            </a:solidFill>
            <a:ln>
              <a:noFill/>
            </a:ln>
            <a:effectLst/>
          </c:spPr>
          <c:invertIfNegative val="0"/>
          <c:cat>
            <c:strRef>
              <c:f>'Graph Hyper 1,1'!$B$2:$Q$2</c:f>
              <c:strCach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strCache>
            </c:strRef>
          </c:cat>
          <c:val>
            <c:numRef>
              <c:f>'Graph Hyper 1,1'!$B$4:$Q$4</c:f>
              <c:numCache>
                <c:formatCode>0.00%</c:formatCode>
                <c:ptCount val="16"/>
                <c:pt idx="0">
                  <c:v>2.1143208970009778E-2</c:v>
                </c:pt>
                <c:pt idx="1">
                  <c:v>1.7890625683783041E-2</c:v>
                </c:pt>
                <c:pt idx="2">
                  <c:v>1.8001086345005822E-2</c:v>
                </c:pt>
                <c:pt idx="3">
                  <c:v>9.4677213677325962E-3</c:v>
                </c:pt>
                <c:pt idx="4">
                  <c:v>1.2779720514608798E-2</c:v>
                </c:pt>
                <c:pt idx="5">
                  <c:v>1.3381187308564614E-2</c:v>
                </c:pt>
                <c:pt idx="6">
                  <c:v>1.7706766111091673E-2</c:v>
                </c:pt>
                <c:pt idx="7">
                  <c:v>2.0819450192551856E-2</c:v>
                </c:pt>
                <c:pt idx="8">
                  <c:v>2.063299531780826E-2</c:v>
                </c:pt>
                <c:pt idx="9">
                  <c:v>2.1993135756695141E-2</c:v>
                </c:pt>
                <c:pt idx="10">
                  <c:v>2.2707382142601124E-2</c:v>
                </c:pt>
                <c:pt idx="11">
                  <c:v>2.6600202854067664E-2</c:v>
                </c:pt>
                <c:pt idx="12">
                  <c:v>2.8007307394220516E-2</c:v>
                </c:pt>
                <c:pt idx="13">
                  <c:v>2.2667278091396497E-2</c:v>
                </c:pt>
                <c:pt idx="14">
                  <c:v>2.2644237242891194E-2</c:v>
                </c:pt>
                <c:pt idx="15">
                  <c:v>2.0864742837929537E-2</c:v>
                </c:pt>
              </c:numCache>
            </c:numRef>
          </c:val>
        </c:ser>
        <c:ser>
          <c:idx val="2"/>
          <c:order val="2"/>
          <c:tx>
            <c:strRef>
              <c:f>'Graph Hyper 1,1'!$A$5</c:f>
              <c:strCache>
                <c:ptCount val="1"/>
                <c:pt idx="0">
                  <c:v>Balance des transferts</c:v>
                </c:pt>
              </c:strCache>
            </c:strRef>
          </c:tx>
          <c:spPr>
            <a:solidFill>
              <a:srgbClr val="13C4A6"/>
            </a:solidFill>
            <a:ln>
              <a:noFill/>
            </a:ln>
            <a:effectLst/>
          </c:spPr>
          <c:invertIfNegative val="0"/>
          <c:cat>
            <c:strRef>
              <c:f>'Graph Hyper 1,1'!$B$2:$Q$2</c:f>
              <c:strCach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strCache>
            </c:strRef>
          </c:cat>
          <c:val>
            <c:numRef>
              <c:f>'Graph Hyper 1,1'!$B$5:$Q$5</c:f>
              <c:numCache>
                <c:formatCode>0.00%</c:formatCode>
                <c:ptCount val="16"/>
                <c:pt idx="0">
                  <c:v>-1.2671154322771789E-2</c:v>
                </c:pt>
                <c:pt idx="1">
                  <c:v>-1.5432541373712973E-2</c:v>
                </c:pt>
                <c:pt idx="2">
                  <c:v>-1.591644336601216E-2</c:v>
                </c:pt>
                <c:pt idx="3">
                  <c:v>-1.5956002130143219E-2</c:v>
                </c:pt>
                <c:pt idx="4">
                  <c:v>-1.699117768123129E-2</c:v>
                </c:pt>
                <c:pt idx="5">
                  <c:v>-1.7290560920292734E-2</c:v>
                </c:pt>
                <c:pt idx="6">
                  <c:v>-1.7709587816553029E-2</c:v>
                </c:pt>
                <c:pt idx="7">
                  <c:v>-1.6973808954673018E-2</c:v>
                </c:pt>
                <c:pt idx="8">
                  <c:v>-1.6920649442094496E-2</c:v>
                </c:pt>
                <c:pt idx="9">
                  <c:v>-1.707142320314653E-2</c:v>
                </c:pt>
                <c:pt idx="10">
                  <c:v>-1.8822423939552878E-2</c:v>
                </c:pt>
                <c:pt idx="11">
                  <c:v>-1.8724721425922988E-2</c:v>
                </c:pt>
                <c:pt idx="12">
                  <c:v>-1.8200500756573645E-2</c:v>
                </c:pt>
                <c:pt idx="13">
                  <c:v>-2.0585750641253248E-2</c:v>
                </c:pt>
                <c:pt idx="14">
                  <c:v>-2.0989669582554753E-2</c:v>
                </c:pt>
                <c:pt idx="15">
                  <c:v>-2.2236405184836779E-2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516864"/>
        <c:axId val="256518400"/>
      </c:barChart>
      <c:lineChart>
        <c:grouping val="standard"/>
        <c:varyColors val="0"/>
        <c:ser>
          <c:idx val="3"/>
          <c:order val="3"/>
          <c:tx>
            <c:strRef>
              <c:f>'Graph Hyper 1,1'!$A$6</c:f>
              <c:strCache>
                <c:ptCount val="1"/>
                <c:pt idx="0">
                  <c:v>Balance courante</c:v>
                </c:pt>
              </c:strCache>
            </c:strRef>
          </c:tx>
          <c:spPr>
            <a:ln w="28575" cap="rnd">
              <a:solidFill>
                <a:srgbClr val="666666"/>
              </a:solidFill>
              <a:round/>
            </a:ln>
            <a:effectLst/>
          </c:spPr>
          <c:marker>
            <c:symbol val="none"/>
          </c:marker>
          <c:cat>
            <c:strRef>
              <c:f>'Graph Hyper 1,1'!$B$2:$Q$2</c:f>
              <c:strCach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strCache>
            </c:strRef>
          </c:cat>
          <c:val>
            <c:numRef>
              <c:f>'Graph Hyper 1,1'!$B$6:$Q$6</c:f>
              <c:numCache>
                <c:formatCode>0.00%</c:formatCode>
                <c:ptCount val="16"/>
                <c:pt idx="0">
                  <c:v>3.3854841676259573E-2</c:v>
                </c:pt>
                <c:pt idx="1">
                  <c:v>1.1815770923508537E-2</c:v>
                </c:pt>
                <c:pt idx="2">
                  <c:v>1.5070932890681192E-2</c:v>
                </c:pt>
                <c:pt idx="3">
                  <c:v>1.1741504987583574E-2</c:v>
                </c:pt>
                <c:pt idx="4">
                  <c:v>8.6690305220716753E-3</c:v>
                </c:pt>
                <c:pt idx="5">
                  <c:v>4.3957071710818583E-3</c:v>
                </c:pt>
                <c:pt idx="6">
                  <c:v>-1.8115349061895804E-4</c:v>
                </c:pt>
                <c:pt idx="7">
                  <c:v>3.5774661719007567E-4</c:v>
                </c:pt>
                <c:pt idx="8">
                  <c:v>-2.9902295867233397E-3</c:v>
                </c:pt>
                <c:pt idx="9">
                  <c:v>-9.5588345817571464E-3</c:v>
                </c:pt>
                <c:pt idx="10">
                  <c:v>-8.3140065301129384E-3</c:v>
                </c:pt>
                <c:pt idx="11">
                  <c:v>-8.3578477853930057E-3</c:v>
                </c:pt>
                <c:pt idx="12">
                  <c:v>-9.8879027856284031E-3</c:v>
                </c:pt>
                <c:pt idx="13">
                  <c:v>-1.1938115767235014E-2</c:v>
                </c:pt>
                <c:pt idx="14">
                  <c:v>-8.058812273660388E-3</c:v>
                </c:pt>
                <c:pt idx="15">
                  <c:v>-9.2602449108982205E-3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16864"/>
        <c:axId val="256518400"/>
      </c:lineChart>
      <c:catAx>
        <c:axId val="256516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256518400"/>
        <c:crosses val="autoZero"/>
        <c:auto val="1"/>
        <c:lblAlgn val="ctr"/>
        <c:lblOffset val="100"/>
        <c:noMultiLvlLbl val="0"/>
      </c:catAx>
      <c:valAx>
        <c:axId val="25651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25651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395929947113161E-2"/>
          <c:y val="0.91956195130781071"/>
          <c:w val="0.89365567309396288"/>
          <c:h val="3.976673164392462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67106427575639E-2"/>
          <c:y val="0.10178097208727013"/>
          <c:w val="0.90510668893986168"/>
          <c:h val="0.75104994256090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Hyper1,2'!$B$17</c:f>
              <c:strCache>
                <c:ptCount val="1"/>
                <c:pt idx="0">
                  <c:v>Investissement direct étranger</c:v>
                </c:pt>
              </c:strCache>
            </c:strRef>
          </c:tx>
          <c:spPr>
            <a:solidFill>
              <a:srgbClr val="4B3789"/>
            </a:solidFill>
            <a:ln>
              <a:noFill/>
            </a:ln>
            <a:effectLst/>
          </c:spPr>
          <c:invertIfNegative val="0"/>
          <c:cat>
            <c:numRef>
              <c:f>'Graph Hyper1,2'!$A$18:$A$24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'Graph Hyper1,2'!$B$18:$B$24</c:f>
              <c:numCache>
                <c:formatCode>0.00%</c:formatCode>
                <c:ptCount val="7"/>
                <c:pt idx="0">
                  <c:v>0.13364531402660521</c:v>
                </c:pt>
                <c:pt idx="1">
                  <c:v>0.16914034276130638</c:v>
                </c:pt>
                <c:pt idx="2">
                  <c:v>0.20307423488139242</c:v>
                </c:pt>
                <c:pt idx="3">
                  <c:v>0.20608570745948593</c:v>
                </c:pt>
                <c:pt idx="4">
                  <c:v>0.21442368187897146</c:v>
                </c:pt>
                <c:pt idx="5">
                  <c:v>0.19315494681240594</c:v>
                </c:pt>
                <c:pt idx="6">
                  <c:v>0.21241445868107514</c:v>
                </c:pt>
              </c:numCache>
            </c:numRef>
          </c:val>
        </c:ser>
        <c:ser>
          <c:idx val="1"/>
          <c:order val="1"/>
          <c:tx>
            <c:strRef>
              <c:f>'Graph Hyper1,2'!$C$17</c:f>
              <c:strCache>
                <c:ptCount val="1"/>
                <c:pt idx="0">
                  <c:v>Dérivés</c:v>
                </c:pt>
              </c:strCache>
            </c:strRef>
          </c:tx>
          <c:spPr>
            <a:solidFill>
              <a:srgbClr val="FF6680"/>
            </a:solidFill>
            <a:ln>
              <a:noFill/>
            </a:ln>
            <a:effectLst/>
          </c:spPr>
          <c:invertIfNegative val="0"/>
          <c:cat>
            <c:numRef>
              <c:f>'Graph Hyper1,2'!$A$18:$A$24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'Graph Hyper1,2'!$C$18:$C$24</c:f>
              <c:numCache>
                <c:formatCode>0.00%</c:formatCode>
                <c:ptCount val="7"/>
                <c:pt idx="0">
                  <c:v>-2.5557531878648194E-2</c:v>
                </c:pt>
                <c:pt idx="1">
                  <c:v>-3.6960996216123941E-2</c:v>
                </c:pt>
                <c:pt idx="2">
                  <c:v>-2.3907157486110702E-2</c:v>
                </c:pt>
                <c:pt idx="3">
                  <c:v>-2.1595370041237634E-2</c:v>
                </c:pt>
                <c:pt idx="4">
                  <c:v>-2.1650473015612893E-2</c:v>
                </c:pt>
                <c:pt idx="5">
                  <c:v>-2.932818032992136E-2</c:v>
                </c:pt>
                <c:pt idx="6">
                  <c:v>-2.7728212960778899E-2</c:v>
                </c:pt>
              </c:numCache>
            </c:numRef>
          </c:val>
        </c:ser>
        <c:ser>
          <c:idx val="2"/>
          <c:order val="2"/>
          <c:tx>
            <c:strRef>
              <c:f>'Graph Hyper1,2'!$D$17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13C4A6"/>
            </a:solidFill>
            <a:ln>
              <a:noFill/>
            </a:ln>
            <a:effectLst/>
          </c:spPr>
          <c:invertIfNegative val="0"/>
          <c:cat>
            <c:numRef>
              <c:f>'Graph Hyper1,2'!$A$18:$A$24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'Graph Hyper1,2'!$D$18:$D$24</c:f>
              <c:numCache>
                <c:formatCode>0.00%</c:formatCode>
                <c:ptCount val="7"/>
                <c:pt idx="0">
                  <c:v>-0.28767442443069369</c:v>
                </c:pt>
                <c:pt idx="1">
                  <c:v>-0.21489445425181936</c:v>
                </c:pt>
                <c:pt idx="2">
                  <c:v>-0.17360385212568946</c:v>
                </c:pt>
                <c:pt idx="3">
                  <c:v>-7.0316673173782734E-2</c:v>
                </c:pt>
                <c:pt idx="4">
                  <c:v>-7.801990388748252E-2</c:v>
                </c:pt>
                <c:pt idx="5">
                  <c:v>-4.0018142603699861E-2</c:v>
                </c:pt>
                <c:pt idx="6">
                  <c:v>-4.6236510228380608E-2</c:v>
                </c:pt>
              </c:numCache>
            </c:numRef>
          </c:val>
        </c:ser>
        <c:ser>
          <c:idx val="3"/>
          <c:order val="3"/>
          <c:tx>
            <c:strRef>
              <c:f>'Graph Hyper1,2'!$E$17</c:f>
              <c:strCache>
                <c:ptCount val="1"/>
                <c:pt idx="0">
                  <c:v>Portefeuille</c:v>
                </c:pt>
              </c:strCache>
            </c:strRef>
          </c:tx>
          <c:spPr>
            <a:solidFill>
              <a:srgbClr val="BFF9EF"/>
            </a:solidFill>
            <a:ln>
              <a:noFill/>
            </a:ln>
            <a:effectLst/>
          </c:spPr>
          <c:invertIfNegative val="0"/>
          <c:cat>
            <c:numRef>
              <c:f>'Graph Hyper1,2'!$A$18:$A$24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'Graph Hyper1,2'!$E$18:$E$24</c:f>
              <c:numCache>
                <c:formatCode>0.00%</c:formatCode>
                <c:ptCount val="7"/>
                <c:pt idx="0">
                  <c:v>4.6892301525665757E-3</c:v>
                </c:pt>
                <c:pt idx="1">
                  <c:v>-0.11305367616684124</c:v>
                </c:pt>
                <c:pt idx="2">
                  <c:v>-0.16050490347418864</c:v>
                </c:pt>
                <c:pt idx="3">
                  <c:v>-0.26542332189246359</c:v>
                </c:pt>
                <c:pt idx="4">
                  <c:v>-0.31066413854999381</c:v>
                </c:pt>
                <c:pt idx="5">
                  <c:v>-0.34802710996354941</c:v>
                </c:pt>
                <c:pt idx="6">
                  <c:v>-0.39005247018803263</c:v>
                </c:pt>
              </c:numCache>
            </c:numRef>
          </c:val>
        </c:ser>
        <c:ser>
          <c:idx val="4"/>
          <c:order val="4"/>
          <c:tx>
            <c:strRef>
              <c:f>'Graph Hyper1,2'!$F$17</c:f>
              <c:strCache>
                <c:ptCount val="1"/>
                <c:pt idx="0">
                  <c:v>Réserve</c:v>
                </c:pt>
              </c:strCache>
            </c:strRef>
          </c:tx>
          <c:spPr>
            <a:solidFill>
              <a:srgbClr val="B8B6FC"/>
            </a:solidFill>
            <a:ln>
              <a:noFill/>
            </a:ln>
            <a:effectLst/>
          </c:spPr>
          <c:invertIfNegative val="0"/>
          <c:cat>
            <c:numRef>
              <c:f>'Graph Hyper1,2'!$A$18:$A$24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'Graph Hyper1,2'!$F$18:$F$24</c:f>
              <c:numCache>
                <c:formatCode>0.00%</c:formatCode>
                <c:ptCount val="7"/>
                <c:pt idx="0">
                  <c:v>3.7056893053085155E-2</c:v>
                </c:pt>
                <c:pt idx="1">
                  <c:v>4.764527593105166E-2</c:v>
                </c:pt>
                <c:pt idx="2">
                  <c:v>6.2283304169516746E-2</c:v>
                </c:pt>
                <c:pt idx="3">
                  <c:v>6.4629745095868274E-2</c:v>
                </c:pt>
                <c:pt idx="4">
                  <c:v>6.7024321383238245E-2</c:v>
                </c:pt>
                <c:pt idx="5">
                  <c:v>4.9657818210166002E-2</c:v>
                </c:pt>
                <c:pt idx="6">
                  <c:v>5.5409531482347292E-2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291200"/>
        <c:axId val="256292736"/>
      </c:barChart>
      <c:lineChart>
        <c:grouping val="standard"/>
        <c:varyColors val="0"/>
        <c:ser>
          <c:idx val="5"/>
          <c:order val="5"/>
          <c:tx>
            <c:strRef>
              <c:f>'Graph Hyper1,2'!$G$17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666666"/>
              </a:solidFill>
              <a:round/>
            </a:ln>
            <a:effectLst/>
          </c:spPr>
          <c:marker>
            <c:symbol val="none"/>
          </c:marker>
          <c:cat>
            <c:numRef>
              <c:f>'Graph Hyper1,2'!$A$18:$A$24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'Graph Hyper1,2'!$G$18:$G$24</c:f>
              <c:numCache>
                <c:formatCode>0.00%</c:formatCode>
                <c:ptCount val="7"/>
                <c:pt idx="0">
                  <c:v>-0.13784051907708494</c:v>
                </c:pt>
                <c:pt idx="1">
                  <c:v>-0.14812350794242649</c:v>
                </c:pt>
                <c:pt idx="2">
                  <c:v>-9.2658374035079649E-2</c:v>
                </c:pt>
                <c:pt idx="3">
                  <c:v>-8.6619426946453235E-2</c:v>
                </c:pt>
                <c:pt idx="4">
                  <c:v>-0.12888651219087952</c:v>
                </c:pt>
                <c:pt idx="5">
                  <c:v>-0.1745606678745987</c:v>
                </c:pt>
                <c:pt idx="6">
                  <c:v>-0.19619320321376971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291200"/>
        <c:axId val="256292736"/>
      </c:lineChart>
      <c:catAx>
        <c:axId val="25629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256292736"/>
        <c:crosses val="autoZero"/>
        <c:auto val="1"/>
        <c:lblAlgn val="ctr"/>
        <c:lblOffset val="100"/>
        <c:noMultiLvlLbl val="0"/>
      </c:catAx>
      <c:valAx>
        <c:axId val="25629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25629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74899554189945E-2"/>
          <c:y val="0.91482064213982761"/>
          <c:w val="0.8973946962802688"/>
          <c:h val="3.853878561905330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036694639475678E-2"/>
          <c:y val="8.3436234394073605E-2"/>
          <c:w val="0.8747143067464731"/>
          <c:h val="0.62966767584623451"/>
        </c:manualLayout>
      </c:layout>
      <c:lineChart>
        <c:grouping val="standard"/>
        <c:varyColors val="0"/>
        <c:ser>
          <c:idx val="1"/>
          <c:order val="0"/>
          <c:tx>
            <c:strRef>
              <c:f>'Graph hyper 2'!$A$22</c:f>
              <c:strCache>
                <c:ptCount val="1"/>
                <c:pt idx="0">
                  <c:v>Allemagne </c:v>
                </c:pt>
              </c:strCache>
            </c:strRef>
          </c:tx>
          <c:spPr>
            <a:ln w="34925">
              <a:solidFill>
                <a:srgbClr val="FF6680"/>
              </a:solidFill>
              <a:prstDash val="solid"/>
            </a:ln>
          </c:spPr>
          <c:marker>
            <c:symbol val="none"/>
          </c:marker>
          <c:cat>
            <c:numRef>
              <c:f>'Graph hyper 2'!$B$21:$H$21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'Graph hyper 2'!$B$22:$H$22</c:f>
              <c:numCache>
                <c:formatCode>General</c:formatCode>
                <c:ptCount val="7"/>
                <c:pt idx="0">
                  <c:v>100</c:v>
                </c:pt>
                <c:pt idx="1">
                  <c:v>117.20839963872523</c:v>
                </c:pt>
                <c:pt idx="2">
                  <c:v>130.26203174057031</c:v>
                </c:pt>
                <c:pt idx="3">
                  <c:v>136.22252806330911</c:v>
                </c:pt>
                <c:pt idx="4">
                  <c:v>137.96600146230273</c:v>
                </c:pt>
                <c:pt idx="5">
                  <c:v>143.34716786374784</c:v>
                </c:pt>
                <c:pt idx="6">
                  <c:v>152.63924132295392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'Graph hyper 2'!$A$23</c:f>
              <c:strCache>
                <c:ptCount val="1"/>
                <c:pt idx="0">
                  <c:v>Espagne</c:v>
                </c:pt>
              </c:strCache>
            </c:strRef>
          </c:tx>
          <c:spPr>
            <a:ln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numRef>
              <c:f>'Graph hyper 2'!$B$21:$H$21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'Graph hyper 2'!$B$23:$H$23</c:f>
              <c:numCache>
                <c:formatCode>General</c:formatCode>
                <c:ptCount val="7"/>
                <c:pt idx="0">
                  <c:v>100</c:v>
                </c:pt>
                <c:pt idx="1">
                  <c:v>112.74799924792976</c:v>
                </c:pt>
                <c:pt idx="2">
                  <c:v>126.53377367590677</c:v>
                </c:pt>
                <c:pt idx="3">
                  <c:v>130.47723761332142</c:v>
                </c:pt>
                <c:pt idx="4">
                  <c:v>134.696188148354</c:v>
                </c:pt>
                <c:pt idx="5">
                  <c:v>138.49863891636485</c:v>
                </c:pt>
                <c:pt idx="6">
                  <c:v>146.48652404581085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hyper 2'!$A$24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'Graph hyper 2'!$B$21:$H$21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'Graph hyper 2'!$B$24:$H$24</c:f>
              <c:numCache>
                <c:formatCode>General</c:formatCode>
                <c:ptCount val="7"/>
                <c:pt idx="0">
                  <c:v>100</c:v>
                </c:pt>
                <c:pt idx="1">
                  <c:v>111.50844236673359</c:v>
                </c:pt>
                <c:pt idx="2">
                  <c:v>122.66723513292899</c:v>
                </c:pt>
                <c:pt idx="3">
                  <c:v>127.52569346099544</c:v>
                </c:pt>
                <c:pt idx="4">
                  <c:v>129.24180455187218</c:v>
                </c:pt>
                <c:pt idx="5">
                  <c:v>131.07832193901271</c:v>
                </c:pt>
                <c:pt idx="6">
                  <c:v>139.26959226828751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hyper 2'!$A$25</c:f>
              <c:strCache>
                <c:ptCount val="1"/>
                <c:pt idx="0">
                  <c:v>Italie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 hyper 2'!$B$21:$H$21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'Graph hyper 2'!$B$25:$H$25</c:f>
              <c:numCache>
                <c:formatCode>General</c:formatCode>
                <c:ptCount val="7"/>
                <c:pt idx="0">
                  <c:v>100</c:v>
                </c:pt>
                <c:pt idx="1">
                  <c:v>114.31815449630088</c:v>
                </c:pt>
                <c:pt idx="2">
                  <c:v>125.08684565220157</c:v>
                </c:pt>
                <c:pt idx="3">
                  <c:v>130.44849156859613</c:v>
                </c:pt>
                <c:pt idx="4">
                  <c:v>131.25572264832215</c:v>
                </c:pt>
                <c:pt idx="5">
                  <c:v>134.98293636033205</c:v>
                </c:pt>
                <c:pt idx="6">
                  <c:v>140.58482260821015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350080"/>
        <c:axId val="256351616"/>
      </c:lineChart>
      <c:catAx>
        <c:axId val="256350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crossAx val="256351616"/>
        <c:crosses val="autoZero"/>
        <c:auto val="1"/>
        <c:lblAlgn val="ctr"/>
        <c:lblOffset val="100"/>
        <c:tickMarkSkip val="1"/>
        <c:noMultiLvlLbl val="0"/>
      </c:catAx>
      <c:valAx>
        <c:axId val="256351616"/>
        <c:scaling>
          <c:orientation val="minMax"/>
          <c:max val="160"/>
          <c:min val="10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56350080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1.0178853368667429E-4"/>
          <c:y val="0.76124397907604979"/>
          <c:w val="0.97399685858979745"/>
          <c:h val="8.165947270240771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96674995919764E-2"/>
          <c:y val="8.1700122774708409E-2"/>
          <c:w val="0.91272835197674773"/>
          <c:h val="0.628370626151012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2 Zone euro Note pdf'!$C$19</c:f>
              <c:strCache>
                <c:ptCount val="1"/>
                <c:pt idx="0">
                  <c:v>Géographie</c:v>
                </c:pt>
              </c:strCache>
            </c:strRef>
          </c:tx>
          <c:spPr>
            <a:solidFill>
              <a:srgbClr val="4B3789"/>
            </a:solidFill>
            <a:ln>
              <a:noFill/>
            </a:ln>
            <a:effectLst/>
          </c:spPr>
          <c:invertIfNegative val="0"/>
          <c:cat>
            <c:multiLvlStrRef>
              <c:f>'Graph 2 Zone euro Note pdf'!$A$20:$B$27</c:f>
              <c:multiLvlStrCache>
                <c:ptCount val="8"/>
                <c:lvl>
                  <c:pt idx="0">
                    <c:v>Allemagne</c:v>
                  </c:pt>
                  <c:pt idx="1">
                    <c:v>Espagne</c:v>
                  </c:pt>
                  <c:pt idx="2">
                    <c:v>France</c:v>
                  </c:pt>
                  <c:pt idx="3">
                    <c:v>Italie</c:v>
                  </c:pt>
                  <c:pt idx="4">
                    <c:v>Allemagne</c:v>
                  </c:pt>
                  <c:pt idx="5">
                    <c:v>Espagne</c:v>
                  </c:pt>
                  <c:pt idx="6">
                    <c:v>France</c:v>
                  </c:pt>
                  <c:pt idx="7">
                    <c:v>Italie</c:v>
                  </c:pt>
                </c:lvl>
                <c:lvl>
                  <c:pt idx="0">
                    <c:v>T1-2006 T4-2011</c:v>
                  </c:pt>
                  <c:pt idx="4">
                    <c:v>T1-2012 T2-2015</c:v>
                  </c:pt>
                </c:lvl>
              </c:multiLvlStrCache>
            </c:multiLvlStrRef>
          </c:cat>
          <c:val>
            <c:numRef>
              <c:f>'Graph 2 Zone euro Note pdf'!$C$20:$C$27</c:f>
              <c:numCache>
                <c:formatCode>General</c:formatCode>
                <c:ptCount val="8"/>
                <c:pt idx="0">
                  <c:v>-0.2</c:v>
                </c:pt>
                <c:pt idx="1">
                  <c:v>-0.8</c:v>
                </c:pt>
                <c:pt idx="2">
                  <c:v>-0.6</c:v>
                </c:pt>
                <c:pt idx="3">
                  <c:v>-0.2</c:v>
                </c:pt>
                <c:pt idx="4">
                  <c:v>-1.2</c:v>
                </c:pt>
                <c:pt idx="5">
                  <c:v>-1.7</c:v>
                </c:pt>
                <c:pt idx="6">
                  <c:v>-1.2</c:v>
                </c:pt>
                <c:pt idx="7">
                  <c:v>-1.2</c:v>
                </c:pt>
              </c:numCache>
            </c:numRef>
          </c:val>
        </c:ser>
        <c:ser>
          <c:idx val="1"/>
          <c:order val="1"/>
          <c:tx>
            <c:strRef>
              <c:f>'Graph 2 Zone euro Note pdf'!$D$19</c:f>
              <c:strCache>
                <c:ptCount val="1"/>
                <c:pt idx="0">
                  <c:v>Secteurs</c:v>
                </c:pt>
              </c:strCache>
            </c:strRef>
          </c:tx>
          <c:spPr>
            <a:solidFill>
              <a:srgbClr val="FFB3C0"/>
            </a:solidFill>
            <a:ln>
              <a:noFill/>
            </a:ln>
            <a:effectLst/>
          </c:spPr>
          <c:invertIfNegative val="0"/>
          <c:cat>
            <c:multiLvlStrRef>
              <c:f>'Graph 2 Zone euro Note pdf'!$A$20:$B$27</c:f>
              <c:multiLvlStrCache>
                <c:ptCount val="8"/>
                <c:lvl>
                  <c:pt idx="0">
                    <c:v>Allemagne</c:v>
                  </c:pt>
                  <c:pt idx="1">
                    <c:v>Espagne</c:v>
                  </c:pt>
                  <c:pt idx="2">
                    <c:v>France</c:v>
                  </c:pt>
                  <c:pt idx="3">
                    <c:v>Italie</c:v>
                  </c:pt>
                  <c:pt idx="4">
                    <c:v>Allemagne</c:v>
                  </c:pt>
                  <c:pt idx="5">
                    <c:v>Espagne</c:v>
                  </c:pt>
                  <c:pt idx="6">
                    <c:v>France</c:v>
                  </c:pt>
                  <c:pt idx="7">
                    <c:v>Italie</c:v>
                  </c:pt>
                </c:lvl>
                <c:lvl>
                  <c:pt idx="0">
                    <c:v>T1-2006 T4-2011</c:v>
                  </c:pt>
                  <c:pt idx="4">
                    <c:v>T1-2012 T2-2015</c:v>
                  </c:pt>
                </c:lvl>
              </c:multiLvlStrCache>
            </c:multiLvlStrRef>
          </c:cat>
          <c:val>
            <c:numRef>
              <c:f>'Graph 2 Zone euro Note pdf'!$D$20:$D$27</c:f>
              <c:numCache>
                <c:formatCode>General</c:formatCode>
                <c:ptCount val="8"/>
                <c:pt idx="0">
                  <c:v>-0.8</c:v>
                </c:pt>
                <c:pt idx="1">
                  <c:v>-0.7</c:v>
                </c:pt>
                <c:pt idx="2">
                  <c:v>0</c:v>
                </c:pt>
                <c:pt idx="3">
                  <c:v>-1.4</c:v>
                </c:pt>
                <c:pt idx="4">
                  <c:v>1.9</c:v>
                </c:pt>
                <c:pt idx="5">
                  <c:v>1.6</c:v>
                </c:pt>
                <c:pt idx="6">
                  <c:v>2.8</c:v>
                </c:pt>
                <c:pt idx="7">
                  <c:v>1.6</c:v>
                </c:pt>
              </c:numCache>
            </c:numRef>
          </c:val>
        </c:ser>
        <c:ser>
          <c:idx val="2"/>
          <c:order val="2"/>
          <c:tx>
            <c:strRef>
              <c:f>'Graph 2 Zone euro Note pdf'!$E$19</c:f>
              <c:strCache>
                <c:ptCount val="1"/>
                <c:pt idx="0">
                  <c:v>Effet compétitivité pur</c:v>
                </c:pt>
              </c:strCache>
            </c:strRef>
          </c:tx>
          <c:spPr>
            <a:solidFill>
              <a:srgbClr val="13C4A6"/>
            </a:solidFill>
            <a:ln>
              <a:noFill/>
            </a:ln>
            <a:effectLst/>
          </c:spPr>
          <c:invertIfNegative val="0"/>
          <c:cat>
            <c:multiLvlStrRef>
              <c:f>'Graph 2 Zone euro Note pdf'!$A$20:$B$27</c:f>
              <c:multiLvlStrCache>
                <c:ptCount val="8"/>
                <c:lvl>
                  <c:pt idx="0">
                    <c:v>Allemagne</c:v>
                  </c:pt>
                  <c:pt idx="1">
                    <c:v>Espagne</c:v>
                  </c:pt>
                  <c:pt idx="2">
                    <c:v>France</c:v>
                  </c:pt>
                  <c:pt idx="3">
                    <c:v>Italie</c:v>
                  </c:pt>
                  <c:pt idx="4">
                    <c:v>Allemagne</c:v>
                  </c:pt>
                  <c:pt idx="5">
                    <c:v>Espagne</c:v>
                  </c:pt>
                  <c:pt idx="6">
                    <c:v>France</c:v>
                  </c:pt>
                  <c:pt idx="7">
                    <c:v>Italie</c:v>
                  </c:pt>
                </c:lvl>
                <c:lvl>
                  <c:pt idx="0">
                    <c:v>T1-2006 T4-2011</c:v>
                  </c:pt>
                  <c:pt idx="4">
                    <c:v>T1-2012 T2-2015</c:v>
                  </c:pt>
                </c:lvl>
              </c:multiLvlStrCache>
            </c:multiLvlStrRef>
          </c:cat>
          <c:val>
            <c:numRef>
              <c:f>'Graph 2 Zone euro Note pdf'!$E$20:$E$27</c:f>
              <c:numCache>
                <c:formatCode>General</c:formatCode>
                <c:ptCount val="8"/>
                <c:pt idx="0">
                  <c:v>-1.6</c:v>
                </c:pt>
                <c:pt idx="1">
                  <c:v>-1.1000000000000001</c:v>
                </c:pt>
                <c:pt idx="2">
                  <c:v>-3.4</c:v>
                </c:pt>
                <c:pt idx="3">
                  <c:v>-1.4</c:v>
                </c:pt>
                <c:pt idx="4">
                  <c:v>-0.9</c:v>
                </c:pt>
                <c:pt idx="5">
                  <c:v>0.5</c:v>
                </c:pt>
                <c:pt idx="6">
                  <c:v>-2.9</c:v>
                </c:pt>
                <c:pt idx="7">
                  <c:v>-0.8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796608"/>
        <c:axId val="201811072"/>
      </c:barChart>
      <c:lineChart>
        <c:grouping val="standard"/>
        <c:varyColors val="0"/>
        <c:ser>
          <c:idx val="3"/>
          <c:order val="3"/>
          <c:tx>
            <c:strRef>
              <c:f>'Graph 2 Zone euro Note pdf'!$F$19</c:f>
              <c:strCache>
                <c:ptCount val="1"/>
                <c:pt idx="0">
                  <c:v>Evolution part de marché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diamond"/>
            <c:size val="17"/>
            <c:spPr>
              <a:solidFill>
                <a:srgbClr val="FF6680"/>
              </a:solidFill>
              <a:ln>
                <a:noFill/>
              </a:ln>
            </c:spPr>
          </c:marker>
          <c:cat>
            <c:multiLvlStrRef>
              <c:f>'Graph 2 Zone euro Note pdf'!$A$20:$B$27</c:f>
              <c:multiLvlStrCache>
                <c:ptCount val="8"/>
                <c:lvl>
                  <c:pt idx="0">
                    <c:v>Allemagne</c:v>
                  </c:pt>
                  <c:pt idx="1">
                    <c:v>Espagne</c:v>
                  </c:pt>
                  <c:pt idx="2">
                    <c:v>France</c:v>
                  </c:pt>
                  <c:pt idx="3">
                    <c:v>Italie</c:v>
                  </c:pt>
                  <c:pt idx="4">
                    <c:v>Allemagne</c:v>
                  </c:pt>
                  <c:pt idx="5">
                    <c:v>Espagne</c:v>
                  </c:pt>
                  <c:pt idx="6">
                    <c:v>France</c:v>
                  </c:pt>
                  <c:pt idx="7">
                    <c:v>Italie</c:v>
                  </c:pt>
                </c:lvl>
                <c:lvl>
                  <c:pt idx="0">
                    <c:v>T1-2006 T4-2011</c:v>
                  </c:pt>
                  <c:pt idx="4">
                    <c:v>T1-2012 T2-2015</c:v>
                  </c:pt>
                </c:lvl>
              </c:multiLvlStrCache>
            </c:multiLvlStrRef>
          </c:cat>
          <c:val>
            <c:numRef>
              <c:f>'Graph 2 Zone euro Note pdf'!$F$20:$F$27</c:f>
              <c:numCache>
                <c:formatCode>General</c:formatCode>
                <c:ptCount val="8"/>
                <c:pt idx="0">
                  <c:v>-2.6</c:v>
                </c:pt>
                <c:pt idx="1">
                  <c:v>-2.6</c:v>
                </c:pt>
                <c:pt idx="2">
                  <c:v>-4.0999999999999996</c:v>
                </c:pt>
                <c:pt idx="3">
                  <c:v>-3</c:v>
                </c:pt>
                <c:pt idx="4">
                  <c:v>-0.2</c:v>
                </c:pt>
                <c:pt idx="5">
                  <c:v>0.4</c:v>
                </c:pt>
                <c:pt idx="6">
                  <c:v>-1.3</c:v>
                </c:pt>
                <c:pt idx="7">
                  <c:v>-0.4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96608"/>
        <c:axId val="201811072"/>
      </c:lineChart>
      <c:catAx>
        <c:axId val="20179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811072"/>
        <c:crosses val="autoZero"/>
        <c:auto val="1"/>
        <c:lblAlgn val="ctr"/>
        <c:lblOffset val="100"/>
        <c:tickLblSkip val="4"/>
        <c:noMultiLvlLbl val="0"/>
      </c:catAx>
      <c:valAx>
        <c:axId val="20181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9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47174671271108"/>
          <c:y val="0.80528500546778292"/>
          <c:w val="0.74794078563583599"/>
          <c:h val="5.3234216489122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13373691200546E-2"/>
          <c:y val="8.5994448118124941E-2"/>
          <c:w val="0.85214876573602538"/>
          <c:h val="0.67582542546532054"/>
        </c:manualLayout>
      </c:layout>
      <c:lineChart>
        <c:grouping val="standard"/>
        <c:varyColors val="0"/>
        <c:ser>
          <c:idx val="1"/>
          <c:order val="1"/>
          <c:tx>
            <c:strRef>
              <c:f>'Graph hyper 3'!$E$4</c:f>
              <c:strCache>
                <c:ptCount val="1"/>
                <c:pt idx="0">
                  <c:v>Euro/dollar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 hyper 3'!$C$5:$C$209</c:f>
              <c:numCache>
                <c:formatCode>mm\-yyyy</c:formatCode>
                <c:ptCount val="205"/>
                <c:pt idx="0">
                  <c:v>36191</c:v>
                </c:pt>
                <c:pt idx="1">
                  <c:v>36219</c:v>
                </c:pt>
                <c:pt idx="2">
                  <c:v>36250</c:v>
                </c:pt>
                <c:pt idx="3">
                  <c:v>36280</c:v>
                </c:pt>
                <c:pt idx="4">
                  <c:v>36311</c:v>
                </c:pt>
                <c:pt idx="5">
                  <c:v>36341</c:v>
                </c:pt>
                <c:pt idx="6">
                  <c:v>36372</c:v>
                </c:pt>
                <c:pt idx="7">
                  <c:v>36403</c:v>
                </c:pt>
                <c:pt idx="8">
                  <c:v>36433</c:v>
                </c:pt>
                <c:pt idx="9">
                  <c:v>36464</c:v>
                </c:pt>
                <c:pt idx="10">
                  <c:v>36494</c:v>
                </c:pt>
                <c:pt idx="11">
                  <c:v>36525</c:v>
                </c:pt>
                <c:pt idx="12">
                  <c:v>36556</c:v>
                </c:pt>
                <c:pt idx="13">
                  <c:v>36585</c:v>
                </c:pt>
                <c:pt idx="14">
                  <c:v>36616</c:v>
                </c:pt>
                <c:pt idx="15">
                  <c:v>36646</c:v>
                </c:pt>
                <c:pt idx="16">
                  <c:v>36677</c:v>
                </c:pt>
                <c:pt idx="17">
                  <c:v>36707</c:v>
                </c:pt>
                <c:pt idx="18">
                  <c:v>36738</c:v>
                </c:pt>
                <c:pt idx="19">
                  <c:v>36769</c:v>
                </c:pt>
                <c:pt idx="20">
                  <c:v>36799</c:v>
                </c:pt>
                <c:pt idx="21">
                  <c:v>36830</c:v>
                </c:pt>
                <c:pt idx="22">
                  <c:v>36860</c:v>
                </c:pt>
                <c:pt idx="23">
                  <c:v>36891</c:v>
                </c:pt>
                <c:pt idx="24">
                  <c:v>36922</c:v>
                </c:pt>
                <c:pt idx="25">
                  <c:v>36950</c:v>
                </c:pt>
                <c:pt idx="26">
                  <c:v>36981</c:v>
                </c:pt>
                <c:pt idx="27">
                  <c:v>37011</c:v>
                </c:pt>
                <c:pt idx="28">
                  <c:v>37042</c:v>
                </c:pt>
                <c:pt idx="29">
                  <c:v>37072</c:v>
                </c:pt>
                <c:pt idx="30">
                  <c:v>37103</c:v>
                </c:pt>
                <c:pt idx="31">
                  <c:v>37134</c:v>
                </c:pt>
                <c:pt idx="32">
                  <c:v>37164</c:v>
                </c:pt>
                <c:pt idx="33">
                  <c:v>37195</c:v>
                </c:pt>
                <c:pt idx="34">
                  <c:v>37225</c:v>
                </c:pt>
                <c:pt idx="35">
                  <c:v>37256</c:v>
                </c:pt>
                <c:pt idx="36">
                  <c:v>37287</c:v>
                </c:pt>
                <c:pt idx="37">
                  <c:v>37315</c:v>
                </c:pt>
                <c:pt idx="38">
                  <c:v>37346</c:v>
                </c:pt>
                <c:pt idx="39">
                  <c:v>37376</c:v>
                </c:pt>
                <c:pt idx="40">
                  <c:v>37407</c:v>
                </c:pt>
                <c:pt idx="41">
                  <c:v>37437</c:v>
                </c:pt>
                <c:pt idx="42">
                  <c:v>37468</c:v>
                </c:pt>
                <c:pt idx="43">
                  <c:v>37499</c:v>
                </c:pt>
                <c:pt idx="44">
                  <c:v>37529</c:v>
                </c:pt>
                <c:pt idx="45">
                  <c:v>37560</c:v>
                </c:pt>
                <c:pt idx="46">
                  <c:v>37590</c:v>
                </c:pt>
                <c:pt idx="47">
                  <c:v>37621</c:v>
                </c:pt>
                <c:pt idx="48">
                  <c:v>37652</c:v>
                </c:pt>
                <c:pt idx="49">
                  <c:v>37680</c:v>
                </c:pt>
                <c:pt idx="50">
                  <c:v>37711</c:v>
                </c:pt>
                <c:pt idx="51">
                  <c:v>37741</c:v>
                </c:pt>
                <c:pt idx="52">
                  <c:v>37772</c:v>
                </c:pt>
                <c:pt idx="53">
                  <c:v>37802</c:v>
                </c:pt>
                <c:pt idx="54">
                  <c:v>37833</c:v>
                </c:pt>
                <c:pt idx="55">
                  <c:v>37864</c:v>
                </c:pt>
                <c:pt idx="56">
                  <c:v>37894</c:v>
                </c:pt>
                <c:pt idx="57">
                  <c:v>37925</c:v>
                </c:pt>
                <c:pt idx="58">
                  <c:v>37955</c:v>
                </c:pt>
                <c:pt idx="59">
                  <c:v>37986</c:v>
                </c:pt>
                <c:pt idx="60">
                  <c:v>38017</c:v>
                </c:pt>
                <c:pt idx="61">
                  <c:v>38046</c:v>
                </c:pt>
                <c:pt idx="62">
                  <c:v>38077</c:v>
                </c:pt>
                <c:pt idx="63">
                  <c:v>38107</c:v>
                </c:pt>
                <c:pt idx="64">
                  <c:v>38138</c:v>
                </c:pt>
                <c:pt idx="65">
                  <c:v>38168</c:v>
                </c:pt>
                <c:pt idx="66">
                  <c:v>38199</c:v>
                </c:pt>
                <c:pt idx="67">
                  <c:v>38230</c:v>
                </c:pt>
                <c:pt idx="68">
                  <c:v>38260</c:v>
                </c:pt>
                <c:pt idx="69">
                  <c:v>38291</c:v>
                </c:pt>
                <c:pt idx="70">
                  <c:v>38321</c:v>
                </c:pt>
                <c:pt idx="71">
                  <c:v>38352</c:v>
                </c:pt>
                <c:pt idx="72">
                  <c:v>38383</c:v>
                </c:pt>
                <c:pt idx="73">
                  <c:v>38411</c:v>
                </c:pt>
                <c:pt idx="74">
                  <c:v>38442</c:v>
                </c:pt>
                <c:pt idx="75">
                  <c:v>38472</c:v>
                </c:pt>
                <c:pt idx="76">
                  <c:v>38503</c:v>
                </c:pt>
                <c:pt idx="77">
                  <c:v>38533</c:v>
                </c:pt>
                <c:pt idx="78">
                  <c:v>38564</c:v>
                </c:pt>
                <c:pt idx="79">
                  <c:v>38595</c:v>
                </c:pt>
                <c:pt idx="80">
                  <c:v>38625</c:v>
                </c:pt>
                <c:pt idx="81">
                  <c:v>38656</c:v>
                </c:pt>
                <c:pt idx="82">
                  <c:v>38686</c:v>
                </c:pt>
                <c:pt idx="83">
                  <c:v>38717</c:v>
                </c:pt>
                <c:pt idx="84">
                  <c:v>38748</c:v>
                </c:pt>
                <c:pt idx="85">
                  <c:v>38776</c:v>
                </c:pt>
                <c:pt idx="86">
                  <c:v>38807</c:v>
                </c:pt>
                <c:pt idx="87">
                  <c:v>38837</c:v>
                </c:pt>
                <c:pt idx="88">
                  <c:v>38868</c:v>
                </c:pt>
                <c:pt idx="89">
                  <c:v>38898</c:v>
                </c:pt>
                <c:pt idx="90">
                  <c:v>38929</c:v>
                </c:pt>
                <c:pt idx="91">
                  <c:v>38960</c:v>
                </c:pt>
                <c:pt idx="92">
                  <c:v>38990</c:v>
                </c:pt>
                <c:pt idx="93">
                  <c:v>39021</c:v>
                </c:pt>
                <c:pt idx="94">
                  <c:v>39051</c:v>
                </c:pt>
                <c:pt idx="95">
                  <c:v>39082</c:v>
                </c:pt>
                <c:pt idx="96">
                  <c:v>39113</c:v>
                </c:pt>
                <c:pt idx="97">
                  <c:v>39141</c:v>
                </c:pt>
                <c:pt idx="98">
                  <c:v>39172</c:v>
                </c:pt>
                <c:pt idx="99">
                  <c:v>39202</c:v>
                </c:pt>
                <c:pt idx="100">
                  <c:v>39233</c:v>
                </c:pt>
                <c:pt idx="101">
                  <c:v>39263</c:v>
                </c:pt>
                <c:pt idx="102">
                  <c:v>39294</c:v>
                </c:pt>
                <c:pt idx="103">
                  <c:v>39325</c:v>
                </c:pt>
                <c:pt idx="104">
                  <c:v>39355</c:v>
                </c:pt>
                <c:pt idx="105">
                  <c:v>39386</c:v>
                </c:pt>
                <c:pt idx="106">
                  <c:v>39416</c:v>
                </c:pt>
                <c:pt idx="107">
                  <c:v>39447</c:v>
                </c:pt>
                <c:pt idx="108">
                  <c:v>39478</c:v>
                </c:pt>
                <c:pt idx="109">
                  <c:v>39507</c:v>
                </c:pt>
                <c:pt idx="110">
                  <c:v>39538</c:v>
                </c:pt>
                <c:pt idx="111">
                  <c:v>39568</c:v>
                </c:pt>
                <c:pt idx="112">
                  <c:v>39599</c:v>
                </c:pt>
                <c:pt idx="113">
                  <c:v>39629</c:v>
                </c:pt>
                <c:pt idx="114">
                  <c:v>39660</c:v>
                </c:pt>
                <c:pt idx="115">
                  <c:v>39691</c:v>
                </c:pt>
                <c:pt idx="116">
                  <c:v>39721</c:v>
                </c:pt>
                <c:pt idx="117">
                  <c:v>39752</c:v>
                </c:pt>
                <c:pt idx="118">
                  <c:v>39782</c:v>
                </c:pt>
                <c:pt idx="119">
                  <c:v>39813</c:v>
                </c:pt>
                <c:pt idx="120">
                  <c:v>39844</c:v>
                </c:pt>
                <c:pt idx="121">
                  <c:v>39872</c:v>
                </c:pt>
                <c:pt idx="122">
                  <c:v>39903</c:v>
                </c:pt>
                <c:pt idx="123">
                  <c:v>39933</c:v>
                </c:pt>
                <c:pt idx="124">
                  <c:v>39964</c:v>
                </c:pt>
                <c:pt idx="125">
                  <c:v>39994</c:v>
                </c:pt>
                <c:pt idx="126">
                  <c:v>40025</c:v>
                </c:pt>
                <c:pt idx="127">
                  <c:v>40056</c:v>
                </c:pt>
                <c:pt idx="128">
                  <c:v>40086</c:v>
                </c:pt>
                <c:pt idx="129">
                  <c:v>40117</c:v>
                </c:pt>
                <c:pt idx="130">
                  <c:v>40147</c:v>
                </c:pt>
                <c:pt idx="131">
                  <c:v>40178</c:v>
                </c:pt>
                <c:pt idx="132">
                  <c:v>40209</c:v>
                </c:pt>
                <c:pt idx="133">
                  <c:v>40237</c:v>
                </c:pt>
                <c:pt idx="134">
                  <c:v>40268</c:v>
                </c:pt>
                <c:pt idx="135">
                  <c:v>40298</c:v>
                </c:pt>
                <c:pt idx="136">
                  <c:v>40329</c:v>
                </c:pt>
                <c:pt idx="137">
                  <c:v>40359</c:v>
                </c:pt>
                <c:pt idx="138">
                  <c:v>40390</c:v>
                </c:pt>
                <c:pt idx="139">
                  <c:v>40421</c:v>
                </c:pt>
                <c:pt idx="140">
                  <c:v>40451</c:v>
                </c:pt>
                <c:pt idx="141">
                  <c:v>40482</c:v>
                </c:pt>
                <c:pt idx="142">
                  <c:v>40512</c:v>
                </c:pt>
                <c:pt idx="143">
                  <c:v>40543</c:v>
                </c:pt>
                <c:pt idx="144">
                  <c:v>40574</c:v>
                </c:pt>
                <c:pt idx="145">
                  <c:v>40602</c:v>
                </c:pt>
                <c:pt idx="146">
                  <c:v>40633</c:v>
                </c:pt>
                <c:pt idx="147">
                  <c:v>40663</c:v>
                </c:pt>
                <c:pt idx="148">
                  <c:v>40694</c:v>
                </c:pt>
                <c:pt idx="149">
                  <c:v>40724</c:v>
                </c:pt>
                <c:pt idx="150">
                  <c:v>40755</c:v>
                </c:pt>
                <c:pt idx="151">
                  <c:v>40786</c:v>
                </c:pt>
                <c:pt idx="152">
                  <c:v>40816</c:v>
                </c:pt>
                <c:pt idx="153">
                  <c:v>40847</c:v>
                </c:pt>
                <c:pt idx="154">
                  <c:v>40877</c:v>
                </c:pt>
                <c:pt idx="155">
                  <c:v>40908</c:v>
                </c:pt>
                <c:pt idx="156">
                  <c:v>40939</c:v>
                </c:pt>
                <c:pt idx="157">
                  <c:v>40968</c:v>
                </c:pt>
                <c:pt idx="158">
                  <c:v>40999</c:v>
                </c:pt>
                <c:pt idx="159">
                  <c:v>41029</c:v>
                </c:pt>
                <c:pt idx="160">
                  <c:v>41060</c:v>
                </c:pt>
                <c:pt idx="161">
                  <c:v>41090</c:v>
                </c:pt>
                <c:pt idx="162">
                  <c:v>41121</c:v>
                </c:pt>
                <c:pt idx="163">
                  <c:v>41152</c:v>
                </c:pt>
                <c:pt idx="164">
                  <c:v>41182</c:v>
                </c:pt>
                <c:pt idx="165">
                  <c:v>41213</c:v>
                </c:pt>
                <c:pt idx="166">
                  <c:v>41243</c:v>
                </c:pt>
                <c:pt idx="167">
                  <c:v>41274</c:v>
                </c:pt>
                <c:pt idx="168">
                  <c:v>41305</c:v>
                </c:pt>
                <c:pt idx="169">
                  <c:v>41333</c:v>
                </c:pt>
                <c:pt idx="170">
                  <c:v>41364</c:v>
                </c:pt>
                <c:pt idx="171">
                  <c:v>41394</c:v>
                </c:pt>
                <c:pt idx="172">
                  <c:v>41425</c:v>
                </c:pt>
                <c:pt idx="173">
                  <c:v>41455</c:v>
                </c:pt>
                <c:pt idx="174">
                  <c:v>41486</c:v>
                </c:pt>
                <c:pt idx="175">
                  <c:v>41517</c:v>
                </c:pt>
                <c:pt idx="176">
                  <c:v>41547</c:v>
                </c:pt>
                <c:pt idx="177">
                  <c:v>41578</c:v>
                </c:pt>
                <c:pt idx="178">
                  <c:v>41608</c:v>
                </c:pt>
                <c:pt idx="179">
                  <c:v>41639</c:v>
                </c:pt>
                <c:pt idx="180">
                  <c:v>41670</c:v>
                </c:pt>
                <c:pt idx="181">
                  <c:v>41698</c:v>
                </c:pt>
                <c:pt idx="182">
                  <c:v>41729</c:v>
                </c:pt>
                <c:pt idx="183">
                  <c:v>41759</c:v>
                </c:pt>
                <c:pt idx="184">
                  <c:v>41790</c:v>
                </c:pt>
                <c:pt idx="185">
                  <c:v>41820</c:v>
                </c:pt>
                <c:pt idx="186">
                  <c:v>41851</c:v>
                </c:pt>
                <c:pt idx="187">
                  <c:v>41882</c:v>
                </c:pt>
                <c:pt idx="188">
                  <c:v>41912</c:v>
                </c:pt>
                <c:pt idx="189">
                  <c:v>41943</c:v>
                </c:pt>
                <c:pt idx="190">
                  <c:v>41973</c:v>
                </c:pt>
                <c:pt idx="191">
                  <c:v>42004</c:v>
                </c:pt>
                <c:pt idx="192">
                  <c:v>42035</c:v>
                </c:pt>
                <c:pt idx="193">
                  <c:v>42063</c:v>
                </c:pt>
                <c:pt idx="194">
                  <c:v>42094</c:v>
                </c:pt>
                <c:pt idx="195">
                  <c:v>42124</c:v>
                </c:pt>
                <c:pt idx="196">
                  <c:v>42155</c:v>
                </c:pt>
                <c:pt idx="197">
                  <c:v>42185</c:v>
                </c:pt>
                <c:pt idx="198">
                  <c:v>42216</c:v>
                </c:pt>
                <c:pt idx="199">
                  <c:v>42247</c:v>
                </c:pt>
                <c:pt idx="200">
                  <c:v>42277</c:v>
                </c:pt>
                <c:pt idx="201">
                  <c:v>42308</c:v>
                </c:pt>
                <c:pt idx="202">
                  <c:v>42338</c:v>
                </c:pt>
                <c:pt idx="203">
                  <c:v>42369</c:v>
                </c:pt>
                <c:pt idx="204">
                  <c:v>42400</c:v>
                </c:pt>
              </c:numCache>
            </c:numRef>
          </c:cat>
          <c:val>
            <c:numRef>
              <c:f>'Graph hyper 3'!$E$5:$E$209</c:f>
              <c:numCache>
                <c:formatCode>General</c:formatCode>
                <c:ptCount val="205"/>
                <c:pt idx="0">
                  <c:v>1.1594329999999999</c:v>
                </c:pt>
                <c:pt idx="1">
                  <c:v>1.120609</c:v>
                </c:pt>
                <c:pt idx="2">
                  <c:v>1.0884510000000001</c:v>
                </c:pt>
                <c:pt idx="3">
                  <c:v>1.0696300000000001</c:v>
                </c:pt>
                <c:pt idx="4">
                  <c:v>1.06227</c:v>
                </c:pt>
                <c:pt idx="5">
                  <c:v>1.037733</c:v>
                </c:pt>
                <c:pt idx="6">
                  <c:v>1.0368580000000001</c:v>
                </c:pt>
                <c:pt idx="7">
                  <c:v>1.0604800000000001</c:v>
                </c:pt>
                <c:pt idx="8">
                  <c:v>1.0498240000000001</c:v>
                </c:pt>
                <c:pt idx="9">
                  <c:v>1.0706279999999999</c:v>
                </c:pt>
                <c:pt idx="10">
                  <c:v>1.032632</c:v>
                </c:pt>
                <c:pt idx="11">
                  <c:v>1.011142</c:v>
                </c:pt>
                <c:pt idx="12">
                  <c:v>1.012853</c:v>
                </c:pt>
                <c:pt idx="13">
                  <c:v>0.98301799999999995</c:v>
                </c:pt>
                <c:pt idx="14">
                  <c:v>0.96481499999999998</c:v>
                </c:pt>
                <c:pt idx="15">
                  <c:v>0.94652000000000003</c:v>
                </c:pt>
                <c:pt idx="16">
                  <c:v>0.90798100000000004</c:v>
                </c:pt>
                <c:pt idx="17">
                  <c:v>0.94912200000000002</c:v>
                </c:pt>
                <c:pt idx="18">
                  <c:v>0.93993300000000002</c:v>
                </c:pt>
                <c:pt idx="19">
                  <c:v>0.90551499999999996</c:v>
                </c:pt>
                <c:pt idx="20">
                  <c:v>0.87119899999999995</c:v>
                </c:pt>
                <c:pt idx="21">
                  <c:v>0.85563999999999996</c:v>
                </c:pt>
                <c:pt idx="22">
                  <c:v>0.85553100000000004</c:v>
                </c:pt>
                <c:pt idx="23">
                  <c:v>0.89970300000000003</c:v>
                </c:pt>
                <c:pt idx="24">
                  <c:v>0.93857400000000002</c:v>
                </c:pt>
                <c:pt idx="25">
                  <c:v>0.92098599999999997</c:v>
                </c:pt>
                <c:pt idx="26">
                  <c:v>0.90949999999999998</c:v>
                </c:pt>
                <c:pt idx="27">
                  <c:v>0.89204000000000006</c:v>
                </c:pt>
                <c:pt idx="28">
                  <c:v>0.87648400000000004</c:v>
                </c:pt>
                <c:pt idx="29">
                  <c:v>0.85359200000000002</c:v>
                </c:pt>
                <c:pt idx="30">
                  <c:v>0.85959799999999997</c:v>
                </c:pt>
                <c:pt idx="31">
                  <c:v>0.90065899999999999</c:v>
                </c:pt>
                <c:pt idx="32">
                  <c:v>0.91203699999999999</c:v>
                </c:pt>
                <c:pt idx="33">
                  <c:v>0.90621499999999999</c:v>
                </c:pt>
                <c:pt idx="34">
                  <c:v>0.88741300000000001</c:v>
                </c:pt>
                <c:pt idx="35">
                  <c:v>0.89240200000000003</c:v>
                </c:pt>
                <c:pt idx="36">
                  <c:v>0.88478900000000005</c:v>
                </c:pt>
                <c:pt idx="37">
                  <c:v>0.86995800000000001</c:v>
                </c:pt>
                <c:pt idx="38">
                  <c:v>0.87611499999999998</c:v>
                </c:pt>
                <c:pt idx="39">
                  <c:v>0.88516600000000001</c:v>
                </c:pt>
                <c:pt idx="40">
                  <c:v>0.91599299999999995</c:v>
                </c:pt>
                <c:pt idx="41">
                  <c:v>0.95485500000000001</c:v>
                </c:pt>
                <c:pt idx="42">
                  <c:v>0.99415799999999999</c:v>
                </c:pt>
                <c:pt idx="43">
                  <c:v>0.97770699999999999</c:v>
                </c:pt>
                <c:pt idx="44">
                  <c:v>0.98020499999999999</c:v>
                </c:pt>
                <c:pt idx="45">
                  <c:v>0.98179799999999995</c:v>
                </c:pt>
                <c:pt idx="46">
                  <c:v>1.0024029999999999</c:v>
                </c:pt>
                <c:pt idx="47">
                  <c:v>1.016637</c:v>
                </c:pt>
                <c:pt idx="48">
                  <c:v>1.060419</c:v>
                </c:pt>
                <c:pt idx="49">
                  <c:v>1.0783370000000001</c:v>
                </c:pt>
                <c:pt idx="50">
                  <c:v>1.0793969999999999</c:v>
                </c:pt>
                <c:pt idx="51">
                  <c:v>1.0842529999999999</c:v>
                </c:pt>
                <c:pt idx="52">
                  <c:v>1.1540680000000001</c:v>
                </c:pt>
                <c:pt idx="53">
                  <c:v>1.169205</c:v>
                </c:pt>
                <c:pt idx="54">
                  <c:v>1.1389560000000001</c:v>
                </c:pt>
                <c:pt idx="55">
                  <c:v>1.115421</c:v>
                </c:pt>
                <c:pt idx="56">
                  <c:v>1.1211549999999999</c:v>
                </c:pt>
                <c:pt idx="57">
                  <c:v>1.1713610000000001</c:v>
                </c:pt>
                <c:pt idx="58">
                  <c:v>1.1706700000000001</c:v>
                </c:pt>
                <c:pt idx="59">
                  <c:v>1.226736</c:v>
                </c:pt>
                <c:pt idx="60">
                  <c:v>1.2609159999999999</c:v>
                </c:pt>
                <c:pt idx="61">
                  <c:v>1.2614639999999999</c:v>
                </c:pt>
                <c:pt idx="62">
                  <c:v>1.22726</c:v>
                </c:pt>
                <c:pt idx="63">
                  <c:v>1.203665</c:v>
                </c:pt>
                <c:pt idx="64">
                  <c:v>1.2002870000000001</c:v>
                </c:pt>
                <c:pt idx="65">
                  <c:v>1.214925</c:v>
                </c:pt>
                <c:pt idx="66">
                  <c:v>1.226877</c:v>
                </c:pt>
                <c:pt idx="67">
                  <c:v>1.218116</c:v>
                </c:pt>
                <c:pt idx="68">
                  <c:v>1.2261519999999999</c:v>
                </c:pt>
                <c:pt idx="69">
                  <c:v>1.249037</c:v>
                </c:pt>
                <c:pt idx="70">
                  <c:v>1.298316</c:v>
                </c:pt>
                <c:pt idx="71">
                  <c:v>1.342733</c:v>
                </c:pt>
                <c:pt idx="72">
                  <c:v>1.330047</c:v>
                </c:pt>
                <c:pt idx="73">
                  <c:v>1.299736</c:v>
                </c:pt>
                <c:pt idx="74">
                  <c:v>1.3202370000000001</c:v>
                </c:pt>
                <c:pt idx="75">
                  <c:v>1.2944070000000001</c:v>
                </c:pt>
                <c:pt idx="76">
                  <c:v>1.2703709999999999</c:v>
                </c:pt>
                <c:pt idx="77">
                  <c:v>1.217058</c:v>
                </c:pt>
                <c:pt idx="78">
                  <c:v>1.2025539999999999</c:v>
                </c:pt>
                <c:pt idx="79">
                  <c:v>1.2297750000000001</c:v>
                </c:pt>
                <c:pt idx="80">
                  <c:v>1.22664</c:v>
                </c:pt>
                <c:pt idx="81">
                  <c:v>1.203514</c:v>
                </c:pt>
                <c:pt idx="82">
                  <c:v>1.179138</c:v>
                </c:pt>
                <c:pt idx="83">
                  <c:v>1.1859999999999999</c:v>
                </c:pt>
                <c:pt idx="84">
                  <c:v>1.2107190000000001</c:v>
                </c:pt>
                <c:pt idx="85">
                  <c:v>1.1946049999999999</c:v>
                </c:pt>
                <c:pt idx="86">
                  <c:v>1.201838</c:v>
                </c:pt>
                <c:pt idx="87">
                  <c:v>1.2255419999999999</c:v>
                </c:pt>
                <c:pt idx="88">
                  <c:v>1.276864</c:v>
                </c:pt>
                <c:pt idx="89">
                  <c:v>1.2668459999999999</c:v>
                </c:pt>
                <c:pt idx="90">
                  <c:v>1.2697579999999999</c:v>
                </c:pt>
                <c:pt idx="91">
                  <c:v>1.280321</c:v>
                </c:pt>
                <c:pt idx="92">
                  <c:v>1.2737130000000001</c:v>
                </c:pt>
                <c:pt idx="93">
                  <c:v>1.2620439999999999</c:v>
                </c:pt>
                <c:pt idx="94">
                  <c:v>1.2875270000000001</c:v>
                </c:pt>
                <c:pt idx="95">
                  <c:v>1.3209569999999999</c:v>
                </c:pt>
                <c:pt idx="96">
                  <c:v>1.299218</c:v>
                </c:pt>
                <c:pt idx="97">
                  <c:v>1.3071550000000001</c:v>
                </c:pt>
                <c:pt idx="98">
                  <c:v>1.3238350000000001</c:v>
                </c:pt>
                <c:pt idx="99">
                  <c:v>1.3499749999999999</c:v>
                </c:pt>
                <c:pt idx="100">
                  <c:v>1.351307</c:v>
                </c:pt>
                <c:pt idx="101">
                  <c:v>1.341639</c:v>
                </c:pt>
                <c:pt idx="102">
                  <c:v>1.3717649999999999</c:v>
                </c:pt>
                <c:pt idx="103">
                  <c:v>1.3621190000000001</c:v>
                </c:pt>
                <c:pt idx="104">
                  <c:v>1.388938</c:v>
                </c:pt>
                <c:pt idx="105">
                  <c:v>1.422358</c:v>
                </c:pt>
                <c:pt idx="106">
                  <c:v>1.4665570000000001</c:v>
                </c:pt>
                <c:pt idx="107">
                  <c:v>1.4560679999999999</c:v>
                </c:pt>
                <c:pt idx="108">
                  <c:v>1.470302</c:v>
                </c:pt>
                <c:pt idx="109">
                  <c:v>1.471697</c:v>
                </c:pt>
                <c:pt idx="110">
                  <c:v>1.5481</c:v>
                </c:pt>
                <c:pt idx="111">
                  <c:v>1.576778</c:v>
                </c:pt>
                <c:pt idx="112">
                  <c:v>1.5543</c:v>
                </c:pt>
                <c:pt idx="113">
                  <c:v>1.554867</c:v>
                </c:pt>
                <c:pt idx="114">
                  <c:v>1.5748899999999999</c:v>
                </c:pt>
                <c:pt idx="115">
                  <c:v>1.501676</c:v>
                </c:pt>
                <c:pt idx="116">
                  <c:v>1.437589</c:v>
                </c:pt>
                <c:pt idx="117">
                  <c:v>1.3401959999999999</c:v>
                </c:pt>
                <c:pt idx="118">
                  <c:v>1.2735780000000001</c:v>
                </c:pt>
                <c:pt idx="119">
                  <c:v>1.3510629999999999</c:v>
                </c:pt>
                <c:pt idx="120">
                  <c:v>1.3342480000000001</c:v>
                </c:pt>
                <c:pt idx="121">
                  <c:v>1.2806999999999999</c:v>
                </c:pt>
                <c:pt idx="122">
                  <c:v>1.3064469999999999</c:v>
                </c:pt>
                <c:pt idx="123">
                  <c:v>1.319375</c:v>
                </c:pt>
                <c:pt idx="124">
                  <c:v>1.3636360000000001</c:v>
                </c:pt>
                <c:pt idx="125">
                  <c:v>1.4037029999999999</c:v>
                </c:pt>
                <c:pt idx="126">
                  <c:v>1.4073640000000001</c:v>
                </c:pt>
                <c:pt idx="127">
                  <c:v>1.4257489999999999</c:v>
                </c:pt>
                <c:pt idx="128">
                  <c:v>1.455586</c:v>
                </c:pt>
                <c:pt idx="129">
                  <c:v>1.48068</c:v>
                </c:pt>
                <c:pt idx="130">
                  <c:v>1.489463</c:v>
                </c:pt>
                <c:pt idx="131">
                  <c:v>1.4587110000000001</c:v>
                </c:pt>
                <c:pt idx="132">
                  <c:v>1.4278109999999999</c:v>
                </c:pt>
                <c:pt idx="133">
                  <c:v>1.366303</c:v>
                </c:pt>
                <c:pt idx="134">
                  <c:v>1.3575630000000001</c:v>
                </c:pt>
                <c:pt idx="135">
                  <c:v>1.3441320000000001</c:v>
                </c:pt>
                <c:pt idx="136">
                  <c:v>1.262359</c:v>
                </c:pt>
                <c:pt idx="137">
                  <c:v>1.2215780000000001</c:v>
                </c:pt>
                <c:pt idx="138">
                  <c:v>1.2771539999999999</c:v>
                </c:pt>
                <c:pt idx="139">
                  <c:v>1.2908249999999999</c:v>
                </c:pt>
                <c:pt idx="140">
                  <c:v>1.3042590000000001</c:v>
                </c:pt>
                <c:pt idx="141">
                  <c:v>1.3892310000000001</c:v>
                </c:pt>
                <c:pt idx="142">
                  <c:v>1.3674040000000001</c:v>
                </c:pt>
                <c:pt idx="143">
                  <c:v>1.3214490000000001</c:v>
                </c:pt>
                <c:pt idx="144">
                  <c:v>1.3355399999999999</c:v>
                </c:pt>
                <c:pt idx="145">
                  <c:v>1.364673</c:v>
                </c:pt>
                <c:pt idx="146">
                  <c:v>1.402954</c:v>
                </c:pt>
                <c:pt idx="147">
                  <c:v>1.444553</c:v>
                </c:pt>
                <c:pt idx="148">
                  <c:v>1.433708</c:v>
                </c:pt>
                <c:pt idx="149">
                  <c:v>1.438555</c:v>
                </c:pt>
                <c:pt idx="150">
                  <c:v>1.430906</c:v>
                </c:pt>
                <c:pt idx="151">
                  <c:v>1.4327970000000001</c:v>
                </c:pt>
                <c:pt idx="152">
                  <c:v>1.379742</c:v>
                </c:pt>
                <c:pt idx="153">
                  <c:v>1.371901</c:v>
                </c:pt>
                <c:pt idx="154">
                  <c:v>1.357885</c:v>
                </c:pt>
                <c:pt idx="155">
                  <c:v>1.3176829999999999</c:v>
                </c:pt>
                <c:pt idx="156">
                  <c:v>1.289317</c:v>
                </c:pt>
                <c:pt idx="157">
                  <c:v>1.3225389999999999</c:v>
                </c:pt>
                <c:pt idx="158">
                  <c:v>1.3211809999999999</c:v>
                </c:pt>
                <c:pt idx="159">
                  <c:v>1.317242</c:v>
                </c:pt>
                <c:pt idx="160">
                  <c:v>1.282802</c:v>
                </c:pt>
                <c:pt idx="161">
                  <c:v>1.2538720000000001</c:v>
                </c:pt>
                <c:pt idx="162">
                  <c:v>1.2304839999999999</c:v>
                </c:pt>
                <c:pt idx="163">
                  <c:v>1.2390190000000001</c:v>
                </c:pt>
                <c:pt idx="164">
                  <c:v>1.2863020000000001</c:v>
                </c:pt>
                <c:pt idx="165">
                  <c:v>1.297391</c:v>
                </c:pt>
                <c:pt idx="166">
                  <c:v>1.28281</c:v>
                </c:pt>
                <c:pt idx="167">
                  <c:v>1.310754</c:v>
                </c:pt>
                <c:pt idx="168">
                  <c:v>1.3285929999999999</c:v>
                </c:pt>
                <c:pt idx="169">
                  <c:v>1.337917</c:v>
                </c:pt>
                <c:pt idx="170">
                  <c:v>1.2964830000000001</c:v>
                </c:pt>
                <c:pt idx="171">
                  <c:v>1.3019309999999999</c:v>
                </c:pt>
                <c:pt idx="172">
                  <c:v>1.2984599999999999</c:v>
                </c:pt>
                <c:pt idx="173">
                  <c:v>1.317987</c:v>
                </c:pt>
                <c:pt idx="174">
                  <c:v>1.30745</c:v>
                </c:pt>
                <c:pt idx="175">
                  <c:v>1.332239</c:v>
                </c:pt>
                <c:pt idx="176">
                  <c:v>1.3348439999999999</c:v>
                </c:pt>
                <c:pt idx="177">
                  <c:v>1.3640049999999999</c:v>
                </c:pt>
                <c:pt idx="178">
                  <c:v>1.3491649999999999</c:v>
                </c:pt>
                <c:pt idx="179">
                  <c:v>1.369996</c:v>
                </c:pt>
                <c:pt idx="180">
                  <c:v>1.3628960000000001</c:v>
                </c:pt>
                <c:pt idx="181">
                  <c:v>1.3647640000000001</c:v>
                </c:pt>
                <c:pt idx="182">
                  <c:v>1.382927</c:v>
                </c:pt>
                <c:pt idx="183">
                  <c:v>1.3805750000000001</c:v>
                </c:pt>
                <c:pt idx="184">
                  <c:v>1.373847</c:v>
                </c:pt>
                <c:pt idx="185">
                  <c:v>1.359937</c:v>
                </c:pt>
                <c:pt idx="186">
                  <c:v>1.3546720000000001</c:v>
                </c:pt>
                <c:pt idx="187">
                  <c:v>1.3329040000000001</c:v>
                </c:pt>
                <c:pt idx="188">
                  <c:v>1.2906979999999999</c:v>
                </c:pt>
                <c:pt idx="189">
                  <c:v>1.2670699999999999</c:v>
                </c:pt>
                <c:pt idx="190">
                  <c:v>1.247452</c:v>
                </c:pt>
                <c:pt idx="191">
                  <c:v>1.232089</c:v>
                </c:pt>
                <c:pt idx="192">
                  <c:v>1.1611629999999999</c:v>
                </c:pt>
                <c:pt idx="193">
                  <c:v>1.135006</c:v>
                </c:pt>
                <c:pt idx="194">
                  <c:v>1.0833649999999999</c:v>
                </c:pt>
                <c:pt idx="195">
                  <c:v>1.080727</c:v>
                </c:pt>
                <c:pt idx="196">
                  <c:v>1.1168940000000001</c:v>
                </c:pt>
                <c:pt idx="197">
                  <c:v>1.1222920000000001</c:v>
                </c:pt>
                <c:pt idx="198">
                  <c:v>1.1008389999999999</c:v>
                </c:pt>
                <c:pt idx="199">
                  <c:v>1.1128720000000001</c:v>
                </c:pt>
                <c:pt idx="200">
                  <c:v>1.123847</c:v>
                </c:pt>
                <c:pt idx="201">
                  <c:v>1.1229070000000001</c:v>
                </c:pt>
                <c:pt idx="202">
                  <c:v>1.0736559999999999</c:v>
                </c:pt>
                <c:pt idx="203">
                  <c:v>1.0893630000000001</c:v>
                </c:pt>
                <c:pt idx="204">
                  <c:v>1.0900000000000001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90816"/>
        <c:axId val="256696704"/>
      </c:lineChart>
      <c:lineChart>
        <c:grouping val="standard"/>
        <c:varyColors val="0"/>
        <c:ser>
          <c:idx val="0"/>
          <c:order val="0"/>
          <c:tx>
            <c:strRef>
              <c:f>'Graph hyper 3'!$D$4</c:f>
              <c:strCache>
                <c:ptCount val="1"/>
                <c:pt idx="0">
                  <c:v>Taux de change effectif réel France (échelle de droite)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 hyper 3'!$C$5:$C$209</c:f>
              <c:numCache>
                <c:formatCode>mm\-yyyy</c:formatCode>
                <c:ptCount val="205"/>
                <c:pt idx="0">
                  <c:v>36191</c:v>
                </c:pt>
                <c:pt idx="1">
                  <c:v>36219</c:v>
                </c:pt>
                <c:pt idx="2">
                  <c:v>36250</c:v>
                </c:pt>
                <c:pt idx="3">
                  <c:v>36280</c:v>
                </c:pt>
                <c:pt idx="4">
                  <c:v>36311</c:v>
                </c:pt>
                <c:pt idx="5">
                  <c:v>36341</c:v>
                </c:pt>
                <c:pt idx="6">
                  <c:v>36372</c:v>
                </c:pt>
                <c:pt idx="7">
                  <c:v>36403</c:v>
                </c:pt>
                <c:pt idx="8">
                  <c:v>36433</c:v>
                </c:pt>
                <c:pt idx="9">
                  <c:v>36464</c:v>
                </c:pt>
                <c:pt idx="10">
                  <c:v>36494</c:v>
                </c:pt>
                <c:pt idx="11">
                  <c:v>36525</c:v>
                </c:pt>
                <c:pt idx="12">
                  <c:v>36556</c:v>
                </c:pt>
                <c:pt idx="13">
                  <c:v>36585</c:v>
                </c:pt>
                <c:pt idx="14">
                  <c:v>36616</c:v>
                </c:pt>
                <c:pt idx="15">
                  <c:v>36646</c:v>
                </c:pt>
                <c:pt idx="16">
                  <c:v>36677</c:v>
                </c:pt>
                <c:pt idx="17">
                  <c:v>36707</c:v>
                </c:pt>
                <c:pt idx="18">
                  <c:v>36738</c:v>
                </c:pt>
                <c:pt idx="19">
                  <c:v>36769</c:v>
                </c:pt>
                <c:pt idx="20">
                  <c:v>36799</c:v>
                </c:pt>
                <c:pt idx="21">
                  <c:v>36830</c:v>
                </c:pt>
                <c:pt idx="22">
                  <c:v>36860</c:v>
                </c:pt>
                <c:pt idx="23">
                  <c:v>36891</c:v>
                </c:pt>
                <c:pt idx="24">
                  <c:v>36922</c:v>
                </c:pt>
                <c:pt idx="25">
                  <c:v>36950</c:v>
                </c:pt>
                <c:pt idx="26">
                  <c:v>36981</c:v>
                </c:pt>
                <c:pt idx="27">
                  <c:v>37011</c:v>
                </c:pt>
                <c:pt idx="28">
                  <c:v>37042</c:v>
                </c:pt>
                <c:pt idx="29">
                  <c:v>37072</c:v>
                </c:pt>
                <c:pt idx="30">
                  <c:v>37103</c:v>
                </c:pt>
                <c:pt idx="31">
                  <c:v>37134</c:v>
                </c:pt>
                <c:pt idx="32">
                  <c:v>37164</c:v>
                </c:pt>
                <c:pt idx="33">
                  <c:v>37195</c:v>
                </c:pt>
                <c:pt idx="34">
                  <c:v>37225</c:v>
                </c:pt>
                <c:pt idx="35">
                  <c:v>37256</c:v>
                </c:pt>
                <c:pt idx="36">
                  <c:v>37287</c:v>
                </c:pt>
                <c:pt idx="37">
                  <c:v>37315</c:v>
                </c:pt>
                <c:pt idx="38">
                  <c:v>37346</c:v>
                </c:pt>
                <c:pt idx="39">
                  <c:v>37376</c:v>
                </c:pt>
                <c:pt idx="40">
                  <c:v>37407</c:v>
                </c:pt>
                <c:pt idx="41">
                  <c:v>37437</c:v>
                </c:pt>
                <c:pt idx="42">
                  <c:v>37468</c:v>
                </c:pt>
                <c:pt idx="43">
                  <c:v>37499</c:v>
                </c:pt>
                <c:pt idx="44">
                  <c:v>37529</c:v>
                </c:pt>
                <c:pt idx="45">
                  <c:v>37560</c:v>
                </c:pt>
                <c:pt idx="46">
                  <c:v>37590</c:v>
                </c:pt>
                <c:pt idx="47">
                  <c:v>37621</c:v>
                </c:pt>
                <c:pt idx="48">
                  <c:v>37652</c:v>
                </c:pt>
                <c:pt idx="49">
                  <c:v>37680</c:v>
                </c:pt>
                <c:pt idx="50">
                  <c:v>37711</c:v>
                </c:pt>
                <c:pt idx="51">
                  <c:v>37741</c:v>
                </c:pt>
                <c:pt idx="52">
                  <c:v>37772</c:v>
                </c:pt>
                <c:pt idx="53">
                  <c:v>37802</c:v>
                </c:pt>
                <c:pt idx="54">
                  <c:v>37833</c:v>
                </c:pt>
                <c:pt idx="55">
                  <c:v>37864</c:v>
                </c:pt>
                <c:pt idx="56">
                  <c:v>37894</c:v>
                </c:pt>
                <c:pt idx="57">
                  <c:v>37925</c:v>
                </c:pt>
                <c:pt idx="58">
                  <c:v>37955</c:v>
                </c:pt>
                <c:pt idx="59">
                  <c:v>37986</c:v>
                </c:pt>
                <c:pt idx="60">
                  <c:v>38017</c:v>
                </c:pt>
                <c:pt idx="61">
                  <c:v>38046</c:v>
                </c:pt>
                <c:pt idx="62">
                  <c:v>38077</c:v>
                </c:pt>
                <c:pt idx="63">
                  <c:v>38107</c:v>
                </c:pt>
                <c:pt idx="64">
                  <c:v>38138</c:v>
                </c:pt>
                <c:pt idx="65">
                  <c:v>38168</c:v>
                </c:pt>
                <c:pt idx="66">
                  <c:v>38199</c:v>
                </c:pt>
                <c:pt idx="67">
                  <c:v>38230</c:v>
                </c:pt>
                <c:pt idx="68">
                  <c:v>38260</c:v>
                </c:pt>
                <c:pt idx="69">
                  <c:v>38291</c:v>
                </c:pt>
                <c:pt idx="70">
                  <c:v>38321</c:v>
                </c:pt>
                <c:pt idx="71">
                  <c:v>38352</c:v>
                </c:pt>
                <c:pt idx="72">
                  <c:v>38383</c:v>
                </c:pt>
                <c:pt idx="73">
                  <c:v>38411</c:v>
                </c:pt>
                <c:pt idx="74">
                  <c:v>38442</c:v>
                </c:pt>
                <c:pt idx="75">
                  <c:v>38472</c:v>
                </c:pt>
                <c:pt idx="76">
                  <c:v>38503</c:v>
                </c:pt>
                <c:pt idx="77">
                  <c:v>38533</c:v>
                </c:pt>
                <c:pt idx="78">
                  <c:v>38564</c:v>
                </c:pt>
                <c:pt idx="79">
                  <c:v>38595</c:v>
                </c:pt>
                <c:pt idx="80">
                  <c:v>38625</c:v>
                </c:pt>
                <c:pt idx="81">
                  <c:v>38656</c:v>
                </c:pt>
                <c:pt idx="82">
                  <c:v>38686</c:v>
                </c:pt>
                <c:pt idx="83">
                  <c:v>38717</c:v>
                </c:pt>
                <c:pt idx="84">
                  <c:v>38748</c:v>
                </c:pt>
                <c:pt idx="85">
                  <c:v>38776</c:v>
                </c:pt>
                <c:pt idx="86">
                  <c:v>38807</c:v>
                </c:pt>
                <c:pt idx="87">
                  <c:v>38837</c:v>
                </c:pt>
                <c:pt idx="88">
                  <c:v>38868</c:v>
                </c:pt>
                <c:pt idx="89">
                  <c:v>38898</c:v>
                </c:pt>
                <c:pt idx="90">
                  <c:v>38929</c:v>
                </c:pt>
                <c:pt idx="91">
                  <c:v>38960</c:v>
                </c:pt>
                <c:pt idx="92">
                  <c:v>38990</c:v>
                </c:pt>
                <c:pt idx="93">
                  <c:v>39021</c:v>
                </c:pt>
                <c:pt idx="94">
                  <c:v>39051</c:v>
                </c:pt>
                <c:pt idx="95">
                  <c:v>39082</c:v>
                </c:pt>
                <c:pt idx="96">
                  <c:v>39113</c:v>
                </c:pt>
                <c:pt idx="97">
                  <c:v>39141</c:v>
                </c:pt>
                <c:pt idx="98">
                  <c:v>39172</c:v>
                </c:pt>
                <c:pt idx="99">
                  <c:v>39202</c:v>
                </c:pt>
                <c:pt idx="100">
                  <c:v>39233</c:v>
                </c:pt>
                <c:pt idx="101">
                  <c:v>39263</c:v>
                </c:pt>
                <c:pt idx="102">
                  <c:v>39294</c:v>
                </c:pt>
                <c:pt idx="103">
                  <c:v>39325</c:v>
                </c:pt>
                <c:pt idx="104">
                  <c:v>39355</c:v>
                </c:pt>
                <c:pt idx="105">
                  <c:v>39386</c:v>
                </c:pt>
                <c:pt idx="106">
                  <c:v>39416</c:v>
                </c:pt>
                <c:pt idx="107">
                  <c:v>39447</c:v>
                </c:pt>
                <c:pt idx="108">
                  <c:v>39478</c:v>
                </c:pt>
                <c:pt idx="109">
                  <c:v>39507</c:v>
                </c:pt>
                <c:pt idx="110">
                  <c:v>39538</c:v>
                </c:pt>
                <c:pt idx="111">
                  <c:v>39568</c:v>
                </c:pt>
                <c:pt idx="112">
                  <c:v>39599</c:v>
                </c:pt>
                <c:pt idx="113">
                  <c:v>39629</c:v>
                </c:pt>
                <c:pt idx="114">
                  <c:v>39660</c:v>
                </c:pt>
                <c:pt idx="115">
                  <c:v>39691</c:v>
                </c:pt>
                <c:pt idx="116">
                  <c:v>39721</c:v>
                </c:pt>
                <c:pt idx="117">
                  <c:v>39752</c:v>
                </c:pt>
                <c:pt idx="118">
                  <c:v>39782</c:v>
                </c:pt>
                <c:pt idx="119">
                  <c:v>39813</c:v>
                </c:pt>
                <c:pt idx="120">
                  <c:v>39844</c:v>
                </c:pt>
                <c:pt idx="121">
                  <c:v>39872</c:v>
                </c:pt>
                <c:pt idx="122">
                  <c:v>39903</c:v>
                </c:pt>
                <c:pt idx="123">
                  <c:v>39933</c:v>
                </c:pt>
                <c:pt idx="124">
                  <c:v>39964</c:v>
                </c:pt>
                <c:pt idx="125">
                  <c:v>39994</c:v>
                </c:pt>
                <c:pt idx="126">
                  <c:v>40025</c:v>
                </c:pt>
                <c:pt idx="127">
                  <c:v>40056</c:v>
                </c:pt>
                <c:pt idx="128">
                  <c:v>40086</c:v>
                </c:pt>
                <c:pt idx="129">
                  <c:v>40117</c:v>
                </c:pt>
                <c:pt idx="130">
                  <c:v>40147</c:v>
                </c:pt>
                <c:pt idx="131">
                  <c:v>40178</c:v>
                </c:pt>
                <c:pt idx="132">
                  <c:v>40209</c:v>
                </c:pt>
                <c:pt idx="133">
                  <c:v>40237</c:v>
                </c:pt>
                <c:pt idx="134">
                  <c:v>40268</c:v>
                </c:pt>
                <c:pt idx="135">
                  <c:v>40298</c:v>
                </c:pt>
                <c:pt idx="136">
                  <c:v>40329</c:v>
                </c:pt>
                <c:pt idx="137">
                  <c:v>40359</c:v>
                </c:pt>
                <c:pt idx="138">
                  <c:v>40390</c:v>
                </c:pt>
                <c:pt idx="139">
                  <c:v>40421</c:v>
                </c:pt>
                <c:pt idx="140">
                  <c:v>40451</c:v>
                </c:pt>
                <c:pt idx="141">
                  <c:v>40482</c:v>
                </c:pt>
                <c:pt idx="142">
                  <c:v>40512</c:v>
                </c:pt>
                <c:pt idx="143">
                  <c:v>40543</c:v>
                </c:pt>
                <c:pt idx="144">
                  <c:v>40574</c:v>
                </c:pt>
                <c:pt idx="145">
                  <c:v>40602</c:v>
                </c:pt>
                <c:pt idx="146">
                  <c:v>40633</c:v>
                </c:pt>
                <c:pt idx="147">
                  <c:v>40663</c:v>
                </c:pt>
                <c:pt idx="148">
                  <c:v>40694</c:v>
                </c:pt>
                <c:pt idx="149">
                  <c:v>40724</c:v>
                </c:pt>
                <c:pt idx="150">
                  <c:v>40755</c:v>
                </c:pt>
                <c:pt idx="151">
                  <c:v>40786</c:v>
                </c:pt>
                <c:pt idx="152">
                  <c:v>40816</c:v>
                </c:pt>
                <c:pt idx="153">
                  <c:v>40847</c:v>
                </c:pt>
                <c:pt idx="154">
                  <c:v>40877</c:v>
                </c:pt>
                <c:pt idx="155">
                  <c:v>40908</c:v>
                </c:pt>
                <c:pt idx="156">
                  <c:v>40939</c:v>
                </c:pt>
                <c:pt idx="157">
                  <c:v>40968</c:v>
                </c:pt>
                <c:pt idx="158">
                  <c:v>40999</c:v>
                </c:pt>
                <c:pt idx="159">
                  <c:v>41029</c:v>
                </c:pt>
                <c:pt idx="160">
                  <c:v>41060</c:v>
                </c:pt>
                <c:pt idx="161">
                  <c:v>41090</c:v>
                </c:pt>
                <c:pt idx="162">
                  <c:v>41121</c:v>
                </c:pt>
                <c:pt idx="163">
                  <c:v>41152</c:v>
                </c:pt>
                <c:pt idx="164">
                  <c:v>41182</c:v>
                </c:pt>
                <c:pt idx="165">
                  <c:v>41213</c:v>
                </c:pt>
                <c:pt idx="166">
                  <c:v>41243</c:v>
                </c:pt>
                <c:pt idx="167">
                  <c:v>41274</c:v>
                </c:pt>
                <c:pt idx="168">
                  <c:v>41305</c:v>
                </c:pt>
                <c:pt idx="169">
                  <c:v>41333</c:v>
                </c:pt>
                <c:pt idx="170">
                  <c:v>41364</c:v>
                </c:pt>
                <c:pt idx="171">
                  <c:v>41394</c:v>
                </c:pt>
                <c:pt idx="172">
                  <c:v>41425</c:v>
                </c:pt>
                <c:pt idx="173">
                  <c:v>41455</c:v>
                </c:pt>
                <c:pt idx="174">
                  <c:v>41486</c:v>
                </c:pt>
                <c:pt idx="175">
                  <c:v>41517</c:v>
                </c:pt>
                <c:pt idx="176">
                  <c:v>41547</c:v>
                </c:pt>
                <c:pt idx="177">
                  <c:v>41578</c:v>
                </c:pt>
                <c:pt idx="178">
                  <c:v>41608</c:v>
                </c:pt>
                <c:pt idx="179">
                  <c:v>41639</c:v>
                </c:pt>
                <c:pt idx="180">
                  <c:v>41670</c:v>
                </c:pt>
                <c:pt idx="181">
                  <c:v>41698</c:v>
                </c:pt>
                <c:pt idx="182">
                  <c:v>41729</c:v>
                </c:pt>
                <c:pt idx="183">
                  <c:v>41759</c:v>
                </c:pt>
                <c:pt idx="184">
                  <c:v>41790</c:v>
                </c:pt>
                <c:pt idx="185">
                  <c:v>41820</c:v>
                </c:pt>
                <c:pt idx="186">
                  <c:v>41851</c:v>
                </c:pt>
                <c:pt idx="187">
                  <c:v>41882</c:v>
                </c:pt>
                <c:pt idx="188">
                  <c:v>41912</c:v>
                </c:pt>
                <c:pt idx="189">
                  <c:v>41943</c:v>
                </c:pt>
                <c:pt idx="190">
                  <c:v>41973</c:v>
                </c:pt>
                <c:pt idx="191">
                  <c:v>42004</c:v>
                </c:pt>
                <c:pt idx="192">
                  <c:v>42035</c:v>
                </c:pt>
                <c:pt idx="193">
                  <c:v>42063</c:v>
                </c:pt>
                <c:pt idx="194">
                  <c:v>42094</c:v>
                </c:pt>
                <c:pt idx="195">
                  <c:v>42124</c:v>
                </c:pt>
                <c:pt idx="196">
                  <c:v>42155</c:v>
                </c:pt>
                <c:pt idx="197">
                  <c:v>42185</c:v>
                </c:pt>
                <c:pt idx="198">
                  <c:v>42216</c:v>
                </c:pt>
                <c:pt idx="199">
                  <c:v>42247</c:v>
                </c:pt>
                <c:pt idx="200">
                  <c:v>42277</c:v>
                </c:pt>
                <c:pt idx="201">
                  <c:v>42308</c:v>
                </c:pt>
                <c:pt idx="202">
                  <c:v>42338</c:v>
                </c:pt>
                <c:pt idx="203">
                  <c:v>42369</c:v>
                </c:pt>
                <c:pt idx="204">
                  <c:v>42400</c:v>
                </c:pt>
              </c:numCache>
            </c:numRef>
          </c:cat>
          <c:val>
            <c:numRef>
              <c:f>'Graph hyper 3'!$D$5:$D$209</c:f>
              <c:numCache>
                <c:formatCode>General</c:formatCode>
                <c:ptCount val="205"/>
                <c:pt idx="0">
                  <c:v>97.01</c:v>
                </c:pt>
                <c:pt idx="1">
                  <c:v>96.29</c:v>
                </c:pt>
                <c:pt idx="2">
                  <c:v>95.6</c:v>
                </c:pt>
                <c:pt idx="3">
                  <c:v>95.03</c:v>
                </c:pt>
                <c:pt idx="4">
                  <c:v>94.8</c:v>
                </c:pt>
                <c:pt idx="5">
                  <c:v>94.03</c:v>
                </c:pt>
                <c:pt idx="6">
                  <c:v>94.02</c:v>
                </c:pt>
                <c:pt idx="7">
                  <c:v>94.63</c:v>
                </c:pt>
                <c:pt idx="8">
                  <c:v>94.12</c:v>
                </c:pt>
                <c:pt idx="9">
                  <c:v>94.65</c:v>
                </c:pt>
                <c:pt idx="10">
                  <c:v>93.58</c:v>
                </c:pt>
                <c:pt idx="11">
                  <c:v>92.77</c:v>
                </c:pt>
                <c:pt idx="12">
                  <c:v>92.8</c:v>
                </c:pt>
                <c:pt idx="13">
                  <c:v>92.17</c:v>
                </c:pt>
                <c:pt idx="14">
                  <c:v>91.5</c:v>
                </c:pt>
                <c:pt idx="15">
                  <c:v>90.88</c:v>
                </c:pt>
                <c:pt idx="16">
                  <c:v>90.08</c:v>
                </c:pt>
                <c:pt idx="17">
                  <c:v>91.56</c:v>
                </c:pt>
                <c:pt idx="18">
                  <c:v>91.31</c:v>
                </c:pt>
                <c:pt idx="19">
                  <c:v>90.17</c:v>
                </c:pt>
                <c:pt idx="20">
                  <c:v>89.32</c:v>
                </c:pt>
                <c:pt idx="21">
                  <c:v>88.82</c:v>
                </c:pt>
                <c:pt idx="22">
                  <c:v>89.13</c:v>
                </c:pt>
                <c:pt idx="23">
                  <c:v>90.57</c:v>
                </c:pt>
                <c:pt idx="24">
                  <c:v>92.21</c:v>
                </c:pt>
                <c:pt idx="25">
                  <c:v>91.86</c:v>
                </c:pt>
                <c:pt idx="26">
                  <c:v>91.95</c:v>
                </c:pt>
                <c:pt idx="27">
                  <c:v>91.72</c:v>
                </c:pt>
                <c:pt idx="28">
                  <c:v>90.94</c:v>
                </c:pt>
                <c:pt idx="29">
                  <c:v>90.36</c:v>
                </c:pt>
                <c:pt idx="30">
                  <c:v>90.82</c:v>
                </c:pt>
                <c:pt idx="31">
                  <c:v>92.1</c:v>
                </c:pt>
                <c:pt idx="32">
                  <c:v>92.46</c:v>
                </c:pt>
                <c:pt idx="33">
                  <c:v>92.52</c:v>
                </c:pt>
                <c:pt idx="34">
                  <c:v>91.83</c:v>
                </c:pt>
                <c:pt idx="35">
                  <c:v>92.05</c:v>
                </c:pt>
                <c:pt idx="36">
                  <c:v>91.87</c:v>
                </c:pt>
                <c:pt idx="37">
                  <c:v>91.56</c:v>
                </c:pt>
                <c:pt idx="38">
                  <c:v>91.64</c:v>
                </c:pt>
                <c:pt idx="39">
                  <c:v>91.81</c:v>
                </c:pt>
                <c:pt idx="40">
                  <c:v>92.75</c:v>
                </c:pt>
                <c:pt idx="41">
                  <c:v>93.98</c:v>
                </c:pt>
                <c:pt idx="42">
                  <c:v>94.87</c:v>
                </c:pt>
                <c:pt idx="43">
                  <c:v>94.61</c:v>
                </c:pt>
                <c:pt idx="44">
                  <c:v>94.73</c:v>
                </c:pt>
                <c:pt idx="45">
                  <c:v>94.92</c:v>
                </c:pt>
                <c:pt idx="46">
                  <c:v>95.26</c:v>
                </c:pt>
                <c:pt idx="47">
                  <c:v>95.72</c:v>
                </c:pt>
                <c:pt idx="48">
                  <c:v>96.89</c:v>
                </c:pt>
                <c:pt idx="49">
                  <c:v>97.46</c:v>
                </c:pt>
                <c:pt idx="50">
                  <c:v>97.72</c:v>
                </c:pt>
                <c:pt idx="51">
                  <c:v>97.8</c:v>
                </c:pt>
                <c:pt idx="52">
                  <c:v>99.41</c:v>
                </c:pt>
                <c:pt idx="53">
                  <c:v>99.54</c:v>
                </c:pt>
                <c:pt idx="54">
                  <c:v>98.88</c:v>
                </c:pt>
                <c:pt idx="55">
                  <c:v>98.36</c:v>
                </c:pt>
                <c:pt idx="56">
                  <c:v>98.32</c:v>
                </c:pt>
                <c:pt idx="57">
                  <c:v>99.2</c:v>
                </c:pt>
                <c:pt idx="58">
                  <c:v>99.18</c:v>
                </c:pt>
                <c:pt idx="59">
                  <c:v>100.46</c:v>
                </c:pt>
                <c:pt idx="60">
                  <c:v>100.94</c:v>
                </c:pt>
                <c:pt idx="61">
                  <c:v>100.89</c:v>
                </c:pt>
                <c:pt idx="62">
                  <c:v>100.04</c:v>
                </c:pt>
                <c:pt idx="63">
                  <c:v>99.32</c:v>
                </c:pt>
                <c:pt idx="64">
                  <c:v>99.83</c:v>
                </c:pt>
                <c:pt idx="65">
                  <c:v>99.86</c:v>
                </c:pt>
                <c:pt idx="66">
                  <c:v>100.04</c:v>
                </c:pt>
                <c:pt idx="67">
                  <c:v>99.99</c:v>
                </c:pt>
                <c:pt idx="68">
                  <c:v>100.14</c:v>
                </c:pt>
                <c:pt idx="69">
                  <c:v>100.65</c:v>
                </c:pt>
                <c:pt idx="70">
                  <c:v>101.3</c:v>
                </c:pt>
                <c:pt idx="71">
                  <c:v>101.87</c:v>
                </c:pt>
                <c:pt idx="72">
                  <c:v>101.27</c:v>
                </c:pt>
                <c:pt idx="73">
                  <c:v>100.85</c:v>
                </c:pt>
                <c:pt idx="74">
                  <c:v>101.25</c:v>
                </c:pt>
                <c:pt idx="75">
                  <c:v>100.84</c:v>
                </c:pt>
                <c:pt idx="76">
                  <c:v>100.29</c:v>
                </c:pt>
                <c:pt idx="77">
                  <c:v>99.03</c:v>
                </c:pt>
                <c:pt idx="78">
                  <c:v>99.06</c:v>
                </c:pt>
                <c:pt idx="79">
                  <c:v>99.33</c:v>
                </c:pt>
                <c:pt idx="80">
                  <c:v>99.11</c:v>
                </c:pt>
                <c:pt idx="81">
                  <c:v>98.85</c:v>
                </c:pt>
                <c:pt idx="82">
                  <c:v>98.43</c:v>
                </c:pt>
                <c:pt idx="83">
                  <c:v>98.44</c:v>
                </c:pt>
                <c:pt idx="84">
                  <c:v>98.75</c:v>
                </c:pt>
                <c:pt idx="85">
                  <c:v>98.31</c:v>
                </c:pt>
                <c:pt idx="86">
                  <c:v>98.65</c:v>
                </c:pt>
                <c:pt idx="87">
                  <c:v>99.15</c:v>
                </c:pt>
                <c:pt idx="88">
                  <c:v>99.97</c:v>
                </c:pt>
                <c:pt idx="89">
                  <c:v>100.18</c:v>
                </c:pt>
                <c:pt idx="90">
                  <c:v>100.23</c:v>
                </c:pt>
                <c:pt idx="91">
                  <c:v>100.25</c:v>
                </c:pt>
                <c:pt idx="92">
                  <c:v>100.13</c:v>
                </c:pt>
                <c:pt idx="93">
                  <c:v>99.82</c:v>
                </c:pt>
                <c:pt idx="94">
                  <c:v>100.13</c:v>
                </c:pt>
                <c:pt idx="95">
                  <c:v>100.62</c:v>
                </c:pt>
                <c:pt idx="96">
                  <c:v>100.24</c:v>
                </c:pt>
                <c:pt idx="97">
                  <c:v>100.4</c:v>
                </c:pt>
                <c:pt idx="98">
                  <c:v>100.75</c:v>
                </c:pt>
                <c:pt idx="99">
                  <c:v>101.11</c:v>
                </c:pt>
                <c:pt idx="100">
                  <c:v>101.02</c:v>
                </c:pt>
                <c:pt idx="101">
                  <c:v>100.79</c:v>
                </c:pt>
                <c:pt idx="102">
                  <c:v>101.09</c:v>
                </c:pt>
                <c:pt idx="103">
                  <c:v>101.02</c:v>
                </c:pt>
                <c:pt idx="104">
                  <c:v>101.45</c:v>
                </c:pt>
                <c:pt idx="105">
                  <c:v>101.84</c:v>
                </c:pt>
                <c:pt idx="106">
                  <c:v>102.56</c:v>
                </c:pt>
                <c:pt idx="107">
                  <c:v>102.51</c:v>
                </c:pt>
                <c:pt idx="108">
                  <c:v>102.73</c:v>
                </c:pt>
                <c:pt idx="109">
                  <c:v>102.58</c:v>
                </c:pt>
                <c:pt idx="110">
                  <c:v>103.93</c:v>
                </c:pt>
                <c:pt idx="111">
                  <c:v>104.45</c:v>
                </c:pt>
                <c:pt idx="112">
                  <c:v>104.06</c:v>
                </c:pt>
                <c:pt idx="113">
                  <c:v>103.94</c:v>
                </c:pt>
                <c:pt idx="114">
                  <c:v>104.07</c:v>
                </c:pt>
                <c:pt idx="115">
                  <c:v>102.78</c:v>
                </c:pt>
                <c:pt idx="116">
                  <c:v>102.07</c:v>
                </c:pt>
                <c:pt idx="117">
                  <c:v>100.76</c:v>
                </c:pt>
                <c:pt idx="118">
                  <c:v>100.25</c:v>
                </c:pt>
                <c:pt idx="119">
                  <c:v>102.42</c:v>
                </c:pt>
                <c:pt idx="120">
                  <c:v>102.33</c:v>
                </c:pt>
                <c:pt idx="121">
                  <c:v>101.82</c:v>
                </c:pt>
                <c:pt idx="122">
                  <c:v>102.87</c:v>
                </c:pt>
                <c:pt idx="123">
                  <c:v>102.49</c:v>
                </c:pt>
                <c:pt idx="124">
                  <c:v>102.83</c:v>
                </c:pt>
                <c:pt idx="125">
                  <c:v>103.41</c:v>
                </c:pt>
                <c:pt idx="126">
                  <c:v>103.37</c:v>
                </c:pt>
                <c:pt idx="127">
                  <c:v>103.46</c:v>
                </c:pt>
                <c:pt idx="128">
                  <c:v>104.03</c:v>
                </c:pt>
                <c:pt idx="129">
                  <c:v>104.43</c:v>
                </c:pt>
                <c:pt idx="130">
                  <c:v>104.45</c:v>
                </c:pt>
                <c:pt idx="131">
                  <c:v>103.89</c:v>
                </c:pt>
                <c:pt idx="132">
                  <c:v>102.88</c:v>
                </c:pt>
                <c:pt idx="133">
                  <c:v>101.65</c:v>
                </c:pt>
                <c:pt idx="134">
                  <c:v>101.22</c:v>
                </c:pt>
                <c:pt idx="135">
                  <c:v>100.55</c:v>
                </c:pt>
                <c:pt idx="136">
                  <c:v>98.91</c:v>
                </c:pt>
                <c:pt idx="137">
                  <c:v>97.97</c:v>
                </c:pt>
                <c:pt idx="138">
                  <c:v>98.98</c:v>
                </c:pt>
                <c:pt idx="139">
                  <c:v>98.89</c:v>
                </c:pt>
                <c:pt idx="140">
                  <c:v>99.06</c:v>
                </c:pt>
                <c:pt idx="141">
                  <c:v>100.69</c:v>
                </c:pt>
                <c:pt idx="142">
                  <c:v>100.11</c:v>
                </c:pt>
                <c:pt idx="143">
                  <c:v>99.1</c:v>
                </c:pt>
                <c:pt idx="144">
                  <c:v>99.12</c:v>
                </c:pt>
                <c:pt idx="145">
                  <c:v>99.78</c:v>
                </c:pt>
                <c:pt idx="146">
                  <c:v>100.57</c:v>
                </c:pt>
                <c:pt idx="147">
                  <c:v>101.36</c:v>
                </c:pt>
                <c:pt idx="148">
                  <c:v>100.98</c:v>
                </c:pt>
                <c:pt idx="149">
                  <c:v>101.05</c:v>
                </c:pt>
                <c:pt idx="150">
                  <c:v>100.59</c:v>
                </c:pt>
                <c:pt idx="151">
                  <c:v>100.74</c:v>
                </c:pt>
                <c:pt idx="152">
                  <c:v>100.13</c:v>
                </c:pt>
                <c:pt idx="153">
                  <c:v>100.31</c:v>
                </c:pt>
                <c:pt idx="154">
                  <c:v>100.03</c:v>
                </c:pt>
                <c:pt idx="155">
                  <c:v>99.19</c:v>
                </c:pt>
                <c:pt idx="156">
                  <c:v>98.17</c:v>
                </c:pt>
                <c:pt idx="157">
                  <c:v>98.5</c:v>
                </c:pt>
                <c:pt idx="158">
                  <c:v>98.63</c:v>
                </c:pt>
                <c:pt idx="159">
                  <c:v>98.52</c:v>
                </c:pt>
                <c:pt idx="160">
                  <c:v>97.87</c:v>
                </c:pt>
                <c:pt idx="161">
                  <c:v>97.52</c:v>
                </c:pt>
                <c:pt idx="162">
                  <c:v>96.63</c:v>
                </c:pt>
                <c:pt idx="163">
                  <c:v>96.68</c:v>
                </c:pt>
                <c:pt idx="164">
                  <c:v>97.74</c:v>
                </c:pt>
                <c:pt idx="165">
                  <c:v>97.98</c:v>
                </c:pt>
                <c:pt idx="166">
                  <c:v>97.68</c:v>
                </c:pt>
                <c:pt idx="167">
                  <c:v>98.42</c:v>
                </c:pt>
                <c:pt idx="168">
                  <c:v>99.07</c:v>
                </c:pt>
                <c:pt idx="169">
                  <c:v>99.59</c:v>
                </c:pt>
                <c:pt idx="170">
                  <c:v>98.76</c:v>
                </c:pt>
                <c:pt idx="171">
                  <c:v>98.87</c:v>
                </c:pt>
                <c:pt idx="172">
                  <c:v>98.93</c:v>
                </c:pt>
                <c:pt idx="173">
                  <c:v>99.77</c:v>
                </c:pt>
                <c:pt idx="174">
                  <c:v>99.75</c:v>
                </c:pt>
                <c:pt idx="175">
                  <c:v>100.39</c:v>
                </c:pt>
                <c:pt idx="176">
                  <c:v>100.4</c:v>
                </c:pt>
                <c:pt idx="177">
                  <c:v>100.84</c:v>
                </c:pt>
                <c:pt idx="178">
                  <c:v>100.74</c:v>
                </c:pt>
                <c:pt idx="179">
                  <c:v>101.43</c:v>
                </c:pt>
                <c:pt idx="180">
                  <c:v>101.45</c:v>
                </c:pt>
                <c:pt idx="181">
                  <c:v>101.6</c:v>
                </c:pt>
                <c:pt idx="182">
                  <c:v>102.14</c:v>
                </c:pt>
                <c:pt idx="183">
                  <c:v>101.98</c:v>
                </c:pt>
                <c:pt idx="184">
                  <c:v>101.62</c:v>
                </c:pt>
                <c:pt idx="185">
                  <c:v>101.21</c:v>
                </c:pt>
                <c:pt idx="186">
                  <c:v>100.96</c:v>
                </c:pt>
                <c:pt idx="187">
                  <c:v>100.58</c:v>
                </c:pt>
                <c:pt idx="188">
                  <c:v>99.81</c:v>
                </c:pt>
                <c:pt idx="189">
                  <c:v>99.5</c:v>
                </c:pt>
                <c:pt idx="190">
                  <c:v>99.48</c:v>
                </c:pt>
                <c:pt idx="191">
                  <c:v>99.74</c:v>
                </c:pt>
                <c:pt idx="192">
                  <c:v>97.93</c:v>
                </c:pt>
                <c:pt idx="193">
                  <c:v>97.09</c:v>
                </c:pt>
                <c:pt idx="194">
                  <c:v>95.7</c:v>
                </c:pt>
                <c:pt idx="195">
                  <c:v>95.22</c:v>
                </c:pt>
                <c:pt idx="196">
                  <c:v>96.21</c:v>
                </c:pt>
                <c:pt idx="197">
                  <c:v>96.74</c:v>
                </c:pt>
                <c:pt idx="198">
                  <c:v>96.28</c:v>
                </c:pt>
                <c:pt idx="199">
                  <c:v>97.54</c:v>
                </c:pt>
                <c:pt idx="200">
                  <c:v>98.24</c:v>
                </c:pt>
                <c:pt idx="201">
                  <c:v>98.01</c:v>
                </c:pt>
                <c:pt idx="202">
                  <c:v>96.58</c:v>
                </c:pt>
                <c:pt idx="203">
                  <c:v>97.46</c:v>
                </c:pt>
                <c:pt idx="204">
                  <c:v>98.15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99776"/>
        <c:axId val="256698240"/>
      </c:lineChart>
      <c:dateAx>
        <c:axId val="256690816"/>
        <c:scaling>
          <c:orientation val="minMax"/>
        </c:scaling>
        <c:delete val="0"/>
        <c:axPos val="b"/>
        <c:numFmt formatCode="mm\-yyyy" sourceLinked="1"/>
        <c:majorTickMark val="cross"/>
        <c:minorTickMark val="none"/>
        <c:tickLblPos val="nextTo"/>
        <c:crossAx val="256696704"/>
        <c:crosses val="autoZero"/>
        <c:auto val="1"/>
        <c:lblOffset val="100"/>
        <c:baseTimeUnit val="months"/>
        <c:majorUnit val="9"/>
        <c:majorTimeUnit val="months"/>
      </c:dateAx>
      <c:valAx>
        <c:axId val="25669670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256690816"/>
        <c:crosses val="autoZero"/>
        <c:crossBetween val="midCat"/>
      </c:valAx>
      <c:valAx>
        <c:axId val="256698240"/>
        <c:scaling>
          <c:orientation val="minMax"/>
          <c:min val="85"/>
        </c:scaling>
        <c:delete val="0"/>
        <c:axPos val="r"/>
        <c:numFmt formatCode="General" sourceLinked="1"/>
        <c:majorTickMark val="out"/>
        <c:minorTickMark val="none"/>
        <c:tickLblPos val="nextTo"/>
        <c:crossAx val="256699776"/>
        <c:crosses val="max"/>
        <c:crossBetween val="between"/>
      </c:valAx>
      <c:dateAx>
        <c:axId val="256699776"/>
        <c:scaling>
          <c:orientation val="minMax"/>
        </c:scaling>
        <c:delete val="1"/>
        <c:axPos val="b"/>
        <c:numFmt formatCode="mm\-yyyy" sourceLinked="1"/>
        <c:majorTickMark val="out"/>
        <c:minorTickMark val="none"/>
        <c:tickLblPos val="nextTo"/>
        <c:crossAx val="256698240"/>
        <c:crosses val="autoZero"/>
        <c:auto val="1"/>
        <c:lblOffset val="100"/>
        <c:baseTimeUnit val="months"/>
      </c:dateAx>
      <c:spPr>
        <a:ln>
          <a:noFill/>
        </a:ln>
      </c:spPr>
    </c:plotArea>
    <c:legend>
      <c:legendPos val="r"/>
      <c:layout>
        <c:manualLayout>
          <c:xMode val="edge"/>
          <c:yMode val="edge"/>
          <c:x val="4.5982805513717979E-2"/>
          <c:y val="0.87005325684926527"/>
          <c:w val="0.88825700524519036"/>
          <c:h val="6.747229087380407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24695958806676E-2"/>
          <c:y val="7.0344481237501061E-2"/>
          <c:w val="0.88269479673819395"/>
          <c:h val="0.73205559125719499"/>
        </c:manualLayout>
      </c:layout>
      <c:lineChart>
        <c:grouping val="standard"/>
        <c:varyColors val="0"/>
        <c:ser>
          <c:idx val="0"/>
          <c:order val="0"/>
          <c:tx>
            <c:strRef>
              <c:f>'Graph hyper 4'!$B$10</c:f>
              <c:strCache>
                <c:ptCount val="1"/>
                <c:pt idx="0">
                  <c:v>Indicateur basé sur l'indice des prix à la consommation</c:v>
                </c:pt>
              </c:strCache>
            </c:strRef>
          </c:tx>
          <c:spPr>
            <a:ln w="28575" cap="rnd">
              <a:solidFill>
                <a:srgbClr val="4B3789"/>
              </a:solidFill>
              <a:round/>
            </a:ln>
            <a:effectLst/>
          </c:spPr>
          <c:marker>
            <c:symbol val="none"/>
          </c:marker>
          <c:cat>
            <c:strRef>
              <c:f>'Graph hyper 4'!$C$9:$W$9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'Graph hyper 4'!$C$10:$W$10</c:f>
              <c:numCache>
                <c:formatCode>General</c:formatCode>
                <c:ptCount val="21"/>
                <c:pt idx="0">
                  <c:v>100</c:v>
                </c:pt>
                <c:pt idx="1">
                  <c:v>99.366233282072784</c:v>
                </c:pt>
                <c:pt idx="2">
                  <c:v>94.914954098513448</c:v>
                </c:pt>
                <c:pt idx="3">
                  <c:v>96.210447830747015</c:v>
                </c:pt>
                <c:pt idx="4">
                  <c:v>94.419124842723349</c:v>
                </c:pt>
                <c:pt idx="5">
                  <c:v>89.520480917097728</c:v>
                </c:pt>
                <c:pt idx="6">
                  <c:v>89.364835267253852</c:v>
                </c:pt>
                <c:pt idx="7">
                  <c:v>91.011696723985295</c:v>
                </c:pt>
                <c:pt idx="8">
                  <c:v>96.000745607903482</c:v>
                </c:pt>
                <c:pt idx="9">
                  <c:v>97.655995153548659</c:v>
                </c:pt>
                <c:pt idx="10">
                  <c:v>96.34279323360829</c:v>
                </c:pt>
                <c:pt idx="11">
                  <c:v>95.728598723146476</c:v>
                </c:pt>
                <c:pt idx="12">
                  <c:v>96.067850319213377</c:v>
                </c:pt>
                <c:pt idx="13">
                  <c:v>96.752877580502357</c:v>
                </c:pt>
                <c:pt idx="14">
                  <c:v>96.967239852742438</c:v>
                </c:pt>
                <c:pt idx="15">
                  <c:v>93.200987930472067</c:v>
                </c:pt>
                <c:pt idx="16">
                  <c:v>92.510368609907275</c:v>
                </c:pt>
                <c:pt idx="17">
                  <c:v>89.793559811733999</c:v>
                </c:pt>
                <c:pt idx="18">
                  <c:v>90.774966214641879</c:v>
                </c:pt>
                <c:pt idx="19">
                  <c:v>91.165478354070544</c:v>
                </c:pt>
                <c:pt idx="20">
                  <c:v>87.412274570110426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hyper 4'!$B$11</c:f>
              <c:strCache>
                <c:ptCount val="1"/>
                <c:pt idx="0">
                  <c:v>Indicateur basé sur le déflateur du PIB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none"/>
          </c:marker>
          <c:cat>
            <c:strRef>
              <c:f>'Graph hyper 4'!$C$9:$W$9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'Graph hyper 4'!$C$11:$W$11</c:f>
              <c:numCache>
                <c:formatCode>General</c:formatCode>
                <c:ptCount val="21"/>
                <c:pt idx="0">
                  <c:v>100</c:v>
                </c:pt>
                <c:pt idx="1">
                  <c:v>97.80123131046615</c:v>
                </c:pt>
                <c:pt idx="2">
                  <c:v>92.788038698328933</c:v>
                </c:pt>
                <c:pt idx="3">
                  <c:v>94.547053649956027</c:v>
                </c:pt>
                <c:pt idx="4">
                  <c:v>93.491644678979767</c:v>
                </c:pt>
                <c:pt idx="5">
                  <c:v>87.862796833773089</c:v>
                </c:pt>
                <c:pt idx="6">
                  <c:v>87.774846086191729</c:v>
                </c:pt>
                <c:pt idx="7">
                  <c:v>89.182058047493399</c:v>
                </c:pt>
                <c:pt idx="8">
                  <c:v>93.403693931398408</c:v>
                </c:pt>
                <c:pt idx="9">
                  <c:v>93.667546174142458</c:v>
                </c:pt>
                <c:pt idx="10">
                  <c:v>91.820580474934033</c:v>
                </c:pt>
                <c:pt idx="11">
                  <c:v>91.029023746701839</c:v>
                </c:pt>
                <c:pt idx="12">
                  <c:v>91.644678979771328</c:v>
                </c:pt>
                <c:pt idx="13">
                  <c:v>92.172383465259443</c:v>
                </c:pt>
                <c:pt idx="14">
                  <c:v>92.172383465259443</c:v>
                </c:pt>
                <c:pt idx="15">
                  <c:v>87.95074758135442</c:v>
                </c:pt>
                <c:pt idx="16">
                  <c:v>86.719437115215456</c:v>
                </c:pt>
                <c:pt idx="17">
                  <c:v>84.256816182937527</c:v>
                </c:pt>
                <c:pt idx="18">
                  <c:v>85.312225153913786</c:v>
                </c:pt>
                <c:pt idx="19">
                  <c:v>85.664028144239197</c:v>
                </c:pt>
                <c:pt idx="20">
                  <c:v>83.025505716798563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hyper 4'!$B$12</c:f>
              <c:strCache>
                <c:ptCount val="1"/>
                <c:pt idx="0">
                  <c:v>Indicateur basé sur le prix des exportations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strRef>
              <c:f>'Graph hyper 4'!$C$9:$W$9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'Graph hyper 4'!$C$12:$W$12</c:f>
              <c:numCache>
                <c:formatCode>General</c:formatCode>
                <c:ptCount val="21"/>
                <c:pt idx="0">
                  <c:v>100</c:v>
                </c:pt>
                <c:pt idx="1">
                  <c:v>99.83007646559048</c:v>
                </c:pt>
                <c:pt idx="2">
                  <c:v>94.647408666100262</c:v>
                </c:pt>
                <c:pt idx="3">
                  <c:v>97.026338147833471</c:v>
                </c:pt>
                <c:pt idx="4">
                  <c:v>93.79779099405269</c:v>
                </c:pt>
                <c:pt idx="5">
                  <c:v>85.471537807986408</c:v>
                </c:pt>
                <c:pt idx="6">
                  <c:v>84.961767204757862</c:v>
                </c:pt>
                <c:pt idx="7">
                  <c:v>86.83092608326254</c:v>
                </c:pt>
                <c:pt idx="8">
                  <c:v>91.928632115548012</c:v>
                </c:pt>
                <c:pt idx="9">
                  <c:v>92.183517417162264</c:v>
                </c:pt>
                <c:pt idx="10">
                  <c:v>89.294817332200495</c:v>
                </c:pt>
                <c:pt idx="11">
                  <c:v>87.850467289719617</c:v>
                </c:pt>
                <c:pt idx="12">
                  <c:v>89.549702633814775</c:v>
                </c:pt>
                <c:pt idx="13">
                  <c:v>89.209855564995749</c:v>
                </c:pt>
                <c:pt idx="14">
                  <c:v>91.079014443500412</c:v>
                </c:pt>
                <c:pt idx="15">
                  <c:v>84.961767204757848</c:v>
                </c:pt>
                <c:pt idx="16">
                  <c:v>82.497875955819865</c:v>
                </c:pt>
                <c:pt idx="17">
                  <c:v>79.52421410365335</c:v>
                </c:pt>
                <c:pt idx="18">
                  <c:v>81.818181818181813</c:v>
                </c:pt>
                <c:pt idx="19">
                  <c:v>82.497875955819879</c:v>
                </c:pt>
                <c:pt idx="20">
                  <c:v>79.86406117247239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hyper 4'!$B$13</c:f>
              <c:strCache>
                <c:ptCount val="1"/>
                <c:pt idx="0">
                  <c:v>Indicateur basé sur le coût salarial unitaire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'Graph hyper 4'!$C$9:$W$9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'Graph hyper 4'!$C$13:$W$13</c:f>
              <c:numCache>
                <c:formatCode>General</c:formatCode>
                <c:ptCount val="21"/>
                <c:pt idx="0">
                  <c:v>100</c:v>
                </c:pt>
                <c:pt idx="1">
                  <c:v>99.576807894349258</c:v>
                </c:pt>
                <c:pt idx="2">
                  <c:v>95.025774461191034</c:v>
                </c:pt>
                <c:pt idx="3">
                  <c:v>96.417104423388494</c:v>
                </c:pt>
                <c:pt idx="4">
                  <c:v>95.491187588983266</c:v>
                </c:pt>
                <c:pt idx="5">
                  <c:v>90.443320732485645</c:v>
                </c:pt>
                <c:pt idx="6">
                  <c:v>90.70253817074969</c:v>
                </c:pt>
                <c:pt idx="7">
                  <c:v>93.27212921596545</c:v>
                </c:pt>
                <c:pt idx="8">
                  <c:v>98.558593941774276</c:v>
                </c:pt>
                <c:pt idx="9">
                  <c:v>99.864499975452915</c:v>
                </c:pt>
                <c:pt idx="10">
                  <c:v>99.344101330453185</c:v>
                </c:pt>
                <c:pt idx="11">
                  <c:v>99.294025234424907</c:v>
                </c:pt>
                <c:pt idx="12">
                  <c:v>99.894938386764238</c:v>
                </c:pt>
                <c:pt idx="13">
                  <c:v>100.19244931022635</c:v>
                </c:pt>
                <c:pt idx="14">
                  <c:v>100.62742402670727</c:v>
                </c:pt>
                <c:pt idx="15">
                  <c:v>98.188423584859365</c:v>
                </c:pt>
                <c:pt idx="16">
                  <c:v>97.378369090284266</c:v>
                </c:pt>
                <c:pt idx="17">
                  <c:v>94.762629485983624</c:v>
                </c:pt>
                <c:pt idx="18">
                  <c:v>95.90750650498309</c:v>
                </c:pt>
                <c:pt idx="19">
                  <c:v>97.380332858755978</c:v>
                </c:pt>
                <c:pt idx="20">
                  <c:v>93.467524178899311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898176"/>
        <c:axId val="256899712"/>
      </c:lineChart>
      <c:dateAx>
        <c:axId val="256898176"/>
        <c:scaling>
          <c:orientation val="minMax"/>
        </c:scaling>
        <c:delete val="0"/>
        <c:axPos val="b"/>
        <c:numFmt formatCode="General" sourceLinked="1"/>
        <c:majorTickMark val="in"/>
        <c:minorTickMark val="cross"/>
        <c:tickLblPos val="low"/>
        <c:spPr>
          <a:noFill/>
          <a:ln w="19050" cap="flat" cmpd="sng" algn="ctr">
            <a:noFill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256899712"/>
        <c:crosses val="autoZero"/>
        <c:auto val="0"/>
        <c:lblOffset val="100"/>
        <c:baseTimeUnit val="days"/>
      </c:dateAx>
      <c:valAx>
        <c:axId val="256899712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256898176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257237883432504E-2"/>
          <c:y val="0.84539191753313281"/>
          <c:w val="0.84257458275730801"/>
          <c:h val="8.03311128789282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679059626455755E-2"/>
          <c:y val="7.9786549069458826E-2"/>
          <c:w val="0.86803192455269707"/>
          <c:h val="0.70495243084682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'[3]CSU ZE'!$V$9</c:f>
              <c:strCache>
                <c:ptCount val="1"/>
                <c:pt idx="0">
                  <c:v>1999-2008</c:v>
                </c:pt>
              </c:strCache>
            </c:strRef>
          </c:tx>
          <c:spPr>
            <a:solidFill>
              <a:srgbClr val="13C4A6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666666"/>
                        </a:solidFill>
                      </a:rPr>
                      <a:t>1%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rgbClr val="666666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'[3]CSU ZE'!$U$10:$U$14</c:f>
              <c:strCache>
                <c:ptCount val="5"/>
                <c:pt idx="0">
                  <c:v>Allemagne</c:v>
                </c:pt>
                <c:pt idx="1">
                  <c:v>France</c:v>
                </c:pt>
                <c:pt idx="2">
                  <c:v>Espagne</c:v>
                </c:pt>
                <c:pt idx="3">
                  <c:v>Italie</c:v>
                </c:pt>
                <c:pt idx="4">
                  <c:v>Zone euro</c:v>
                </c:pt>
              </c:strCache>
            </c:strRef>
          </c:cat>
          <c:val>
            <c:numRef>
              <c:f>'[3]CSU ZE'!$V$10:$V$14</c:f>
              <c:numCache>
                <c:formatCode>General</c:formatCode>
                <c:ptCount val="5"/>
                <c:pt idx="0">
                  <c:v>1.2908825736875684E-2</c:v>
                </c:pt>
                <c:pt idx="1">
                  <c:v>0.18865567766877001</c:v>
                </c:pt>
                <c:pt idx="2">
                  <c:v>0.36826936116627285</c:v>
                </c:pt>
                <c:pt idx="3">
                  <c:v>0.27907458294855081</c:v>
                </c:pt>
                <c:pt idx="4">
                  <c:v>0.18083874206412642</c:v>
                </c:pt>
              </c:numCache>
            </c:numRef>
          </c:val>
        </c:ser>
        <c:ser>
          <c:idx val="1"/>
          <c:order val="1"/>
          <c:tx>
            <c:strRef>
              <c:f>'[3]CSU ZE'!$W$9</c:f>
              <c:strCache>
                <c:ptCount val="1"/>
                <c:pt idx="0">
                  <c:v>2009-2015</c:v>
                </c:pt>
              </c:strCache>
            </c:strRef>
          </c:tx>
          <c:spPr>
            <a:solidFill>
              <a:srgbClr val="312783"/>
            </a:solidFill>
            <a:ln>
              <a:noFill/>
            </a:ln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>
                    <a:solidFill>
                      <a:srgbClr val="666666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'[3]CSU ZE'!$U$10:$U$14</c:f>
              <c:strCache>
                <c:ptCount val="5"/>
                <c:pt idx="0">
                  <c:v>Allemagne</c:v>
                </c:pt>
                <c:pt idx="1">
                  <c:v>France</c:v>
                </c:pt>
                <c:pt idx="2">
                  <c:v>Espagne</c:v>
                </c:pt>
                <c:pt idx="3">
                  <c:v>Italie</c:v>
                </c:pt>
                <c:pt idx="4">
                  <c:v>Zone euro</c:v>
                </c:pt>
              </c:strCache>
            </c:strRef>
          </c:cat>
          <c:val>
            <c:numRef>
              <c:f>'[3]CSU ZE'!$W$10:$W$14</c:f>
              <c:numCache>
                <c:formatCode>General</c:formatCode>
                <c:ptCount val="5"/>
                <c:pt idx="0">
                  <c:v>8.7318771024881059E-2</c:v>
                </c:pt>
                <c:pt idx="1">
                  <c:v>6.9102808340108401E-2</c:v>
                </c:pt>
                <c:pt idx="2">
                  <c:v>-5.9004865917327454E-2</c:v>
                </c:pt>
                <c:pt idx="3">
                  <c:v>5.4691481371821338E-2</c:v>
                </c:pt>
                <c:pt idx="4">
                  <c:v>4.7265768562213539E-2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7196416"/>
        <c:axId val="257197952"/>
      </c:barChart>
      <c:catAx>
        <c:axId val="2571964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ajorTickMark val="out"/>
        <c:minorTickMark val="none"/>
        <c:tickLblPos val="low"/>
        <c:crossAx val="257197952"/>
        <c:crosses val="autoZero"/>
        <c:auto val="1"/>
        <c:lblAlgn val="ctr"/>
        <c:lblOffset val="100"/>
        <c:noMultiLvlLbl val="0"/>
      </c:catAx>
      <c:valAx>
        <c:axId val="25719795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2571964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297915915915916"/>
          <c:y val="0.84558953582063778"/>
          <c:w val="0.64083194021426548"/>
          <c:h val="6.4099925217443468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81352837738901E-2"/>
          <c:y val="9.4812199712792672E-2"/>
          <c:w val="0.88142758900773932"/>
          <c:h val="0.79298997288184592"/>
        </c:manualLayout>
      </c:layout>
      <c:lineChart>
        <c:grouping val="standard"/>
        <c:varyColors val="0"/>
        <c:ser>
          <c:idx val="0"/>
          <c:order val="0"/>
          <c:tx>
            <c:strRef>
              <c:f>'Graph Hyper 6'!$A$6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 Hyper 6'!$B$5:$AK$5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'Graph Hyper 6'!$B$6:$AK$6</c:f>
              <c:numCache>
                <c:formatCode>General</c:formatCode>
                <c:ptCount val="36"/>
                <c:pt idx="0">
                  <c:v>-0.59299999999999997</c:v>
                </c:pt>
                <c:pt idx="1">
                  <c:v>-0.76800000000000002</c:v>
                </c:pt>
                <c:pt idx="2">
                  <c:v>-2.0550000000000002</c:v>
                </c:pt>
                <c:pt idx="3">
                  <c:v>-0.83499999999999996</c:v>
                </c:pt>
                <c:pt idx="4">
                  <c:v>-0.14199999999999999</c:v>
                </c:pt>
                <c:pt idx="5">
                  <c:v>-6.3E-2</c:v>
                </c:pt>
                <c:pt idx="6">
                  <c:v>0.30299999999999999</c:v>
                </c:pt>
                <c:pt idx="7">
                  <c:v>-0.47399999999999998</c:v>
                </c:pt>
                <c:pt idx="8">
                  <c:v>-0.45500000000000002</c:v>
                </c:pt>
                <c:pt idx="9">
                  <c:v>-0.44900000000000001</c:v>
                </c:pt>
                <c:pt idx="10">
                  <c:v>-0.77200000000000002</c:v>
                </c:pt>
                <c:pt idx="11">
                  <c:v>-0.48299999999999998</c:v>
                </c:pt>
                <c:pt idx="12">
                  <c:v>0.27200000000000002</c:v>
                </c:pt>
                <c:pt idx="13">
                  <c:v>0.69</c:v>
                </c:pt>
                <c:pt idx="14">
                  <c:v>0.58199999999999996</c:v>
                </c:pt>
                <c:pt idx="15">
                  <c:v>0.45500000000000002</c:v>
                </c:pt>
                <c:pt idx="16">
                  <c:v>1.1990000000000001</c:v>
                </c:pt>
                <c:pt idx="17">
                  <c:v>3.6970000000000001</c:v>
                </c:pt>
                <c:pt idx="18">
                  <c:v>3.669</c:v>
                </c:pt>
                <c:pt idx="19">
                  <c:v>4.2030000000000003</c:v>
                </c:pt>
                <c:pt idx="20">
                  <c:v>1.1819999999999999</c:v>
                </c:pt>
                <c:pt idx="21">
                  <c:v>1.5069999999999999</c:v>
                </c:pt>
                <c:pt idx="22">
                  <c:v>1.1739999999999999</c:v>
                </c:pt>
                <c:pt idx="23">
                  <c:v>0.86699999999999999</c:v>
                </c:pt>
                <c:pt idx="24">
                  <c:v>0.44</c:v>
                </c:pt>
                <c:pt idx="25">
                  <c:v>-1.7999999999999999E-2</c:v>
                </c:pt>
                <c:pt idx="26">
                  <c:v>3.5999999999999997E-2</c:v>
                </c:pt>
                <c:pt idx="27">
                  <c:v>-0.29899999999999999</c:v>
                </c:pt>
                <c:pt idx="28">
                  <c:v>-0.95299999999999996</c:v>
                </c:pt>
                <c:pt idx="29">
                  <c:v>-0.83099999999999996</c:v>
                </c:pt>
                <c:pt idx="30">
                  <c:v>-0.83599999999999997</c:v>
                </c:pt>
                <c:pt idx="31">
                  <c:v>-1.032</c:v>
                </c:pt>
                <c:pt idx="32">
                  <c:v>-1.194</c:v>
                </c:pt>
                <c:pt idx="33">
                  <c:v>-0.80600000000000005</c:v>
                </c:pt>
                <c:pt idx="34">
                  <c:v>-0.92600000000000005</c:v>
                </c:pt>
                <c:pt idx="35">
                  <c:v>-0.216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Hyper 6'!$A$7</c:f>
              <c:strCache>
                <c:ptCount val="1"/>
                <c:pt idx="0">
                  <c:v>Allemagne</c:v>
                </c:pt>
              </c:strCache>
            </c:strRef>
          </c:tx>
          <c:spPr>
            <a:ln w="34925">
              <a:solidFill>
                <a:srgbClr val="4B3789"/>
              </a:solidFill>
              <a:prstDash val="solid"/>
            </a:ln>
          </c:spPr>
          <c:marker>
            <c:symbol val="none"/>
          </c:marker>
          <c:cat>
            <c:numRef>
              <c:f>'Graph Hyper 6'!$B$5:$AK$5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'Graph Hyper 6'!$B$7:$AK$7</c:f>
              <c:numCache>
                <c:formatCode>General</c:formatCode>
                <c:ptCount val="36"/>
                <c:pt idx="0">
                  <c:v>-2.198</c:v>
                </c:pt>
                <c:pt idx="1">
                  <c:v>-1.097</c:v>
                </c:pt>
                <c:pt idx="2">
                  <c:v>0.47299999999999998</c:v>
                </c:pt>
                <c:pt idx="3">
                  <c:v>0.29099999999999998</c:v>
                </c:pt>
                <c:pt idx="4">
                  <c:v>1.1619999999999999</c:v>
                </c:pt>
                <c:pt idx="5">
                  <c:v>2.3719999999999999</c:v>
                </c:pt>
                <c:pt idx="6">
                  <c:v>3.8180000000000001</c:v>
                </c:pt>
                <c:pt idx="7">
                  <c:v>3.5019999999999998</c:v>
                </c:pt>
                <c:pt idx="8">
                  <c:v>4.0270000000000001</c:v>
                </c:pt>
                <c:pt idx="9">
                  <c:v>4.3239999999999998</c:v>
                </c:pt>
                <c:pt idx="10">
                  <c:v>2.7589999999999999</c:v>
                </c:pt>
                <c:pt idx="11">
                  <c:v>-1.427</c:v>
                </c:pt>
                <c:pt idx="12">
                  <c:v>-1.1879999999999999</c:v>
                </c:pt>
                <c:pt idx="13">
                  <c:v>-1.038</c:v>
                </c:pt>
                <c:pt idx="14">
                  <c:v>-1.4990000000000001</c:v>
                </c:pt>
                <c:pt idx="15">
                  <c:v>-1.2430000000000001</c:v>
                </c:pt>
                <c:pt idx="16">
                  <c:v>-0.67400000000000004</c:v>
                </c:pt>
                <c:pt idx="17">
                  <c:v>-0.50800000000000001</c:v>
                </c:pt>
                <c:pt idx="18">
                  <c:v>-0.70899999999999996</c:v>
                </c:pt>
                <c:pt idx="19">
                  <c:v>-1.419</c:v>
                </c:pt>
                <c:pt idx="20">
                  <c:v>-1.746</c:v>
                </c:pt>
                <c:pt idx="21">
                  <c:v>-0.36299999999999999</c:v>
                </c:pt>
                <c:pt idx="22">
                  <c:v>1.8879999999999999</c:v>
                </c:pt>
                <c:pt idx="23">
                  <c:v>1.4059999999999999</c:v>
                </c:pt>
                <c:pt idx="24">
                  <c:v>4.4409999999999998</c:v>
                </c:pt>
                <c:pt idx="25">
                  <c:v>4.6130000000000004</c:v>
                </c:pt>
                <c:pt idx="26">
                  <c:v>5.68</c:v>
                </c:pt>
                <c:pt idx="27">
                  <c:v>6.7480000000000002</c:v>
                </c:pt>
                <c:pt idx="28">
                  <c:v>5.5949999999999998</c:v>
                </c:pt>
                <c:pt idx="29">
                  <c:v>5.7359999999999998</c:v>
                </c:pt>
                <c:pt idx="30">
                  <c:v>5.6239999999999997</c:v>
                </c:pt>
                <c:pt idx="31">
                  <c:v>6.0869999999999997</c:v>
                </c:pt>
                <c:pt idx="32">
                  <c:v>6.8010000000000002</c:v>
                </c:pt>
                <c:pt idx="33">
                  <c:v>6.3719999999999999</c:v>
                </c:pt>
                <c:pt idx="34">
                  <c:v>7.3920000000000003</c:v>
                </c:pt>
                <c:pt idx="35">
                  <c:v>8.4920000000000009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07008"/>
        <c:axId val="257308544"/>
      </c:lineChart>
      <c:dateAx>
        <c:axId val="257307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57308544"/>
        <c:crosses val="autoZero"/>
        <c:auto val="0"/>
        <c:lblOffset val="100"/>
        <c:baseTimeUnit val="days"/>
        <c:majorUnit val="5"/>
        <c:minorUnit val="1"/>
      </c:dateAx>
      <c:valAx>
        <c:axId val="257308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57307008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60532740051661"/>
          <c:y val="0.80506764612537196"/>
          <c:w val="0.67461214901459288"/>
          <c:h val="6.1864663756885603E-2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212587755798824E-2"/>
          <c:y val="0.11733099007157813"/>
          <c:w val="0.89386789684825985"/>
          <c:h val="0.70943473158810733"/>
        </c:manualLayout>
      </c:layout>
      <c:lineChart>
        <c:grouping val="standard"/>
        <c:varyColors val="0"/>
        <c:ser>
          <c:idx val="0"/>
          <c:order val="0"/>
          <c:tx>
            <c:strRef>
              <c:f>'Graph Hyper 7'!$A$3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 Hyper 7'!$E$2:$BQ$2</c:f>
              <c:numCache>
                <c:formatCode>General</c:formatCode>
                <c:ptCount val="65"/>
                <c:pt idx="1">
                  <c:v>1999</c:v>
                </c:pt>
                <c:pt idx="5">
                  <c:v>2000</c:v>
                </c:pt>
                <c:pt idx="9">
                  <c:v>2001</c:v>
                </c:pt>
                <c:pt idx="13">
                  <c:v>2002</c:v>
                </c:pt>
                <c:pt idx="17">
                  <c:v>2003</c:v>
                </c:pt>
                <c:pt idx="21">
                  <c:v>2004</c:v>
                </c:pt>
                <c:pt idx="25">
                  <c:v>2005</c:v>
                </c:pt>
                <c:pt idx="29">
                  <c:v>2006</c:v>
                </c:pt>
                <c:pt idx="33">
                  <c:v>2007</c:v>
                </c:pt>
                <c:pt idx="37">
                  <c:v>2008</c:v>
                </c:pt>
                <c:pt idx="41">
                  <c:v>2009</c:v>
                </c:pt>
                <c:pt idx="45">
                  <c:v>2010</c:v>
                </c:pt>
                <c:pt idx="49">
                  <c:v>2011</c:v>
                </c:pt>
                <c:pt idx="53">
                  <c:v>2012</c:v>
                </c:pt>
                <c:pt idx="57">
                  <c:v>2013</c:v>
                </c:pt>
                <c:pt idx="61">
                  <c:v>2014</c:v>
                </c:pt>
              </c:numCache>
            </c:numRef>
          </c:cat>
          <c:val>
            <c:numRef>
              <c:f>'Graph Hyper 7'!$E$3:$BQ$3</c:f>
              <c:numCache>
                <c:formatCode>General</c:formatCode>
                <c:ptCount val="65"/>
                <c:pt idx="0">
                  <c:v>97.634521693693884</c:v>
                </c:pt>
                <c:pt idx="1">
                  <c:v>98.241037597559412</c:v>
                </c:pt>
                <c:pt idx="2">
                  <c:v>97.673046633257343</c:v>
                </c:pt>
                <c:pt idx="3">
                  <c:v>97.560166969332698</c:v>
                </c:pt>
                <c:pt idx="4">
                  <c:v>96.787708064392561</c:v>
                </c:pt>
                <c:pt idx="5">
                  <c:v>96.39485978729715</c:v>
                </c:pt>
                <c:pt idx="6">
                  <c:v>96.28086814103753</c:v>
                </c:pt>
                <c:pt idx="7">
                  <c:v>97.293552105723094</c:v>
                </c:pt>
                <c:pt idx="8">
                  <c:v>98.191141980147151</c:v>
                </c:pt>
                <c:pt idx="9">
                  <c:v>97.590731926801979</c:v>
                </c:pt>
                <c:pt idx="10">
                  <c:v>99.301441627428204</c:v>
                </c:pt>
                <c:pt idx="11">
                  <c:v>99.327301652274187</c:v>
                </c:pt>
                <c:pt idx="12">
                  <c:v>100.23572387236874</c:v>
                </c:pt>
                <c:pt idx="13">
                  <c:v>98.446556819960819</c:v>
                </c:pt>
                <c:pt idx="14">
                  <c:v>97.583656447045911</c:v>
                </c:pt>
                <c:pt idx="15">
                  <c:v>97.623001054449901</c:v>
                </c:pt>
                <c:pt idx="16">
                  <c:v>98.046415680031686</c:v>
                </c:pt>
                <c:pt idx="17">
                  <c:v>98.386037774548285</c:v>
                </c:pt>
                <c:pt idx="18">
                  <c:v>99.556011038064355</c:v>
                </c:pt>
                <c:pt idx="19">
                  <c:v>99.266860827438236</c:v>
                </c:pt>
                <c:pt idx="20">
                  <c:v>97.650288274017768</c:v>
                </c:pt>
                <c:pt idx="21">
                  <c:v>97.122214423945366</c:v>
                </c:pt>
                <c:pt idx="22">
                  <c:v>96.548613060097182</c:v>
                </c:pt>
                <c:pt idx="23">
                  <c:v>96.554930590377381</c:v>
                </c:pt>
                <c:pt idx="24">
                  <c:v>96.717261175131625</c:v>
                </c:pt>
                <c:pt idx="25">
                  <c:v>97.598601419783947</c:v>
                </c:pt>
                <c:pt idx="26">
                  <c:v>98.685014196833464</c:v>
                </c:pt>
                <c:pt idx="27">
                  <c:v>99.097343784118848</c:v>
                </c:pt>
                <c:pt idx="28">
                  <c:v>99.353107168463794</c:v>
                </c:pt>
                <c:pt idx="29">
                  <c:v>99.137735086403708</c:v>
                </c:pt>
                <c:pt idx="30">
                  <c:v>98.27845231440358</c:v>
                </c:pt>
                <c:pt idx="31">
                  <c:v>99.025751766345778</c:v>
                </c:pt>
                <c:pt idx="32">
                  <c:v>100.13518532097703</c:v>
                </c:pt>
                <c:pt idx="33">
                  <c:v>98.242429627172228</c:v>
                </c:pt>
                <c:pt idx="34">
                  <c:v>98.079874391190941</c:v>
                </c:pt>
                <c:pt idx="35">
                  <c:v>98.409870875940513</c:v>
                </c:pt>
                <c:pt idx="36">
                  <c:v>100.14548759128297</c:v>
                </c:pt>
                <c:pt idx="37">
                  <c:v>100.40991537794139</c:v>
                </c:pt>
                <c:pt idx="38">
                  <c:v>101.61539960864528</c:v>
                </c:pt>
                <c:pt idx="39">
                  <c:v>102.09020687923089</c:v>
                </c:pt>
                <c:pt idx="40">
                  <c:v>103.7724677977977</c:v>
                </c:pt>
                <c:pt idx="41">
                  <c:v>105.03619832424489</c:v>
                </c:pt>
                <c:pt idx="42">
                  <c:v>103.82556709686502</c:v>
                </c:pt>
                <c:pt idx="43">
                  <c:v>103.40017755842649</c:v>
                </c:pt>
                <c:pt idx="44">
                  <c:v>103.14636190531633</c:v>
                </c:pt>
                <c:pt idx="45">
                  <c:v>104.37552305052655</c:v>
                </c:pt>
                <c:pt idx="46">
                  <c:v>104.22230476038035</c:v>
                </c:pt>
                <c:pt idx="47">
                  <c:v>104.26424604208393</c:v>
                </c:pt>
                <c:pt idx="48">
                  <c:v>104.01135770722895</c:v>
                </c:pt>
                <c:pt idx="49">
                  <c:v>101.92808756124643</c:v>
                </c:pt>
                <c:pt idx="50">
                  <c:v>102.34605811367325</c:v>
                </c:pt>
                <c:pt idx="51">
                  <c:v>102.17199664190339</c:v>
                </c:pt>
                <c:pt idx="52">
                  <c:v>102.38578199467581</c:v>
                </c:pt>
                <c:pt idx="53">
                  <c:v>103.11620883510709</c:v>
                </c:pt>
                <c:pt idx="54">
                  <c:v>104.2249606001419</c:v>
                </c:pt>
                <c:pt idx="55">
                  <c:v>103.83386436101243</c:v>
                </c:pt>
                <c:pt idx="56">
                  <c:v>104.68632365564854</c:v>
                </c:pt>
                <c:pt idx="57">
                  <c:v>104.59730622418444</c:v>
                </c:pt>
                <c:pt idx="58">
                  <c:v>103.52725150430622</c:v>
                </c:pt>
                <c:pt idx="59">
                  <c:v>104.25484865152221</c:v>
                </c:pt>
                <c:pt idx="60">
                  <c:v>103.9822443372969</c:v>
                </c:pt>
                <c:pt idx="61">
                  <c:v>104.6374438167319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Hyper 7'!$A$4</c:f>
              <c:strCache>
                <c:ptCount val="1"/>
                <c:pt idx="0">
                  <c:v>Allemagne</c:v>
                </c:pt>
              </c:strCache>
            </c:strRef>
          </c:tx>
          <c:spPr>
            <a:ln w="34925">
              <a:solidFill>
                <a:srgbClr val="4B3789"/>
              </a:solidFill>
              <a:prstDash val="solid"/>
            </a:ln>
          </c:spPr>
          <c:marker>
            <c:symbol val="none"/>
          </c:marker>
          <c:cat>
            <c:numRef>
              <c:f>'Graph Hyper 7'!$E$2:$BQ$2</c:f>
              <c:numCache>
                <c:formatCode>General</c:formatCode>
                <c:ptCount val="65"/>
                <c:pt idx="1">
                  <c:v>1999</c:v>
                </c:pt>
                <c:pt idx="5">
                  <c:v>2000</c:v>
                </c:pt>
                <c:pt idx="9">
                  <c:v>2001</c:v>
                </c:pt>
                <c:pt idx="13">
                  <c:v>2002</c:v>
                </c:pt>
                <c:pt idx="17">
                  <c:v>2003</c:v>
                </c:pt>
                <c:pt idx="21">
                  <c:v>2004</c:v>
                </c:pt>
                <c:pt idx="25">
                  <c:v>2005</c:v>
                </c:pt>
                <c:pt idx="29">
                  <c:v>2006</c:v>
                </c:pt>
                <c:pt idx="33">
                  <c:v>2007</c:v>
                </c:pt>
                <c:pt idx="37">
                  <c:v>2008</c:v>
                </c:pt>
                <c:pt idx="41">
                  <c:v>2009</c:v>
                </c:pt>
                <c:pt idx="45">
                  <c:v>2010</c:v>
                </c:pt>
                <c:pt idx="49">
                  <c:v>2011</c:v>
                </c:pt>
                <c:pt idx="53">
                  <c:v>2012</c:v>
                </c:pt>
                <c:pt idx="57">
                  <c:v>2013</c:v>
                </c:pt>
                <c:pt idx="61">
                  <c:v>2014</c:v>
                </c:pt>
              </c:numCache>
            </c:numRef>
          </c:cat>
          <c:val>
            <c:numRef>
              <c:f>'Graph Hyper 7'!$E$4:$BQ$4</c:f>
              <c:numCache>
                <c:formatCode>General</c:formatCode>
                <c:ptCount val="65"/>
                <c:pt idx="0">
                  <c:v>103.33536355594779</c:v>
                </c:pt>
                <c:pt idx="1">
                  <c:v>101.44434614138194</c:v>
                </c:pt>
                <c:pt idx="2">
                  <c:v>101.6138273794092</c:v>
                </c:pt>
                <c:pt idx="3">
                  <c:v>100.76004962772281</c:v>
                </c:pt>
                <c:pt idx="4">
                  <c:v>101.14421292661599</c:v>
                </c:pt>
                <c:pt idx="5">
                  <c:v>102.47531289008674</c:v>
                </c:pt>
                <c:pt idx="6">
                  <c:v>103.0916234012754</c:v>
                </c:pt>
                <c:pt idx="7">
                  <c:v>103.02386306659021</c:v>
                </c:pt>
                <c:pt idx="8">
                  <c:v>103.01156545880607</c:v>
                </c:pt>
                <c:pt idx="9">
                  <c:v>101.23914793478673</c:v>
                </c:pt>
                <c:pt idx="10">
                  <c:v>101.76601548805945</c:v>
                </c:pt>
                <c:pt idx="11">
                  <c:v>101.60904987025792</c:v>
                </c:pt>
                <c:pt idx="12">
                  <c:v>102.82186267898064</c:v>
                </c:pt>
                <c:pt idx="13">
                  <c:v>103.1904868348353</c:v>
                </c:pt>
                <c:pt idx="14">
                  <c:v>102.92435301406692</c:v>
                </c:pt>
                <c:pt idx="15">
                  <c:v>103.75101194779361</c:v>
                </c:pt>
                <c:pt idx="16">
                  <c:v>103.88156535356192</c:v>
                </c:pt>
                <c:pt idx="17">
                  <c:v>105.95562289908716</c:v>
                </c:pt>
                <c:pt idx="18">
                  <c:v>107.12710686194936</c:v>
                </c:pt>
                <c:pt idx="19">
                  <c:v>107.28879008765647</c:v>
                </c:pt>
                <c:pt idx="20">
                  <c:v>106.32839525877979</c:v>
                </c:pt>
                <c:pt idx="21">
                  <c:v>105.94983805723697</c:v>
                </c:pt>
                <c:pt idx="22">
                  <c:v>104.29124764077784</c:v>
                </c:pt>
                <c:pt idx="23">
                  <c:v>104.34328084461215</c:v>
                </c:pt>
                <c:pt idx="24">
                  <c:v>105.18978899139941</c:v>
                </c:pt>
                <c:pt idx="25">
                  <c:v>106.12726481276347</c:v>
                </c:pt>
                <c:pt idx="26">
                  <c:v>104.94082176526625</c:v>
                </c:pt>
                <c:pt idx="27">
                  <c:v>104.11855698040735</c:v>
                </c:pt>
                <c:pt idx="28">
                  <c:v>103.94373239257992</c:v>
                </c:pt>
                <c:pt idx="29">
                  <c:v>103.4371410146606</c:v>
                </c:pt>
                <c:pt idx="30">
                  <c:v>101.72761223886384</c:v>
                </c:pt>
                <c:pt idx="31">
                  <c:v>100.89194355292821</c:v>
                </c:pt>
                <c:pt idx="32">
                  <c:v>100.56355343505372</c:v>
                </c:pt>
                <c:pt idx="33">
                  <c:v>99.400123860739399</c:v>
                </c:pt>
                <c:pt idx="34">
                  <c:v>99.717621905818433</c:v>
                </c:pt>
                <c:pt idx="35">
                  <c:v>98.417144226503481</c:v>
                </c:pt>
                <c:pt idx="36">
                  <c:v>99.223601087325889</c:v>
                </c:pt>
                <c:pt idx="37">
                  <c:v>100.39155595059432</c:v>
                </c:pt>
                <c:pt idx="38">
                  <c:v>101.35891695156299</c:v>
                </c:pt>
                <c:pt idx="39">
                  <c:v>102.6638515488097</c:v>
                </c:pt>
                <c:pt idx="40">
                  <c:v>108.64675684008769</c:v>
                </c:pt>
                <c:pt idx="41">
                  <c:v>116.24685376061805</c:v>
                </c:pt>
                <c:pt idx="42">
                  <c:v>114.56272207071838</c:v>
                </c:pt>
                <c:pt idx="43">
                  <c:v>112.34148463150788</c:v>
                </c:pt>
                <c:pt idx="44">
                  <c:v>111.49653644900177</c:v>
                </c:pt>
                <c:pt idx="45">
                  <c:v>107.22292882155517</c:v>
                </c:pt>
                <c:pt idx="46">
                  <c:v>105.06512113211667</c:v>
                </c:pt>
                <c:pt idx="47">
                  <c:v>105.33600207157707</c:v>
                </c:pt>
                <c:pt idx="48">
                  <c:v>104.79934445492987</c:v>
                </c:pt>
                <c:pt idx="49">
                  <c:v>104.80034160652932</c:v>
                </c:pt>
                <c:pt idx="50">
                  <c:v>105.47874873749588</c:v>
                </c:pt>
                <c:pt idx="51">
                  <c:v>104.90791391473091</c:v>
                </c:pt>
                <c:pt idx="52">
                  <c:v>106.57886704350032</c:v>
                </c:pt>
                <c:pt idx="53">
                  <c:v>105.37608910470652</c:v>
                </c:pt>
                <c:pt idx="54">
                  <c:v>106.52083481930978</c:v>
                </c:pt>
                <c:pt idx="55">
                  <c:v>106.24513296672626</c:v>
                </c:pt>
                <c:pt idx="56">
                  <c:v>108.81051551964593</c:v>
                </c:pt>
                <c:pt idx="57">
                  <c:v>109.21091972430756</c:v>
                </c:pt>
                <c:pt idx="58">
                  <c:v>109.81778009831866</c:v>
                </c:pt>
                <c:pt idx="59">
                  <c:v>109.79623617701779</c:v>
                </c:pt>
                <c:pt idx="60">
                  <c:v>109.41159813787624</c:v>
                </c:pt>
                <c:pt idx="61">
                  <c:v>110.49510147007464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404928"/>
        <c:axId val="257406464"/>
      </c:lineChart>
      <c:catAx>
        <c:axId val="257404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crossAx val="257406464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257406464"/>
        <c:scaling>
          <c:orientation val="minMax"/>
          <c:min val="9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5740492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57436036958794"/>
          <c:y val="0.84617789699480661"/>
          <c:w val="0.70038737858497613"/>
          <c:h val="5.746880411173449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743733632622523E-2"/>
          <c:y val="0.1032899934571167"/>
          <c:w val="0.88286579336700499"/>
          <c:h val="0.65046254580736951"/>
        </c:manualLayout>
      </c:layout>
      <c:lineChart>
        <c:grouping val="standard"/>
        <c:varyColors val="0"/>
        <c:ser>
          <c:idx val="0"/>
          <c:order val="0"/>
          <c:tx>
            <c:strRef>
              <c:f>'Graph Hyper 7'!$A$8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 Hyper 7'!$B$7:$BN$7</c:f>
              <c:numCache>
                <c:formatCode>General</c:formatCode>
                <c:ptCount val="65"/>
                <c:pt idx="0">
                  <c:v>1998</c:v>
                </c:pt>
                <c:pt idx="4">
                  <c:v>1999</c:v>
                </c:pt>
                <c:pt idx="8">
                  <c:v>2000</c:v>
                </c:pt>
                <c:pt idx="12">
                  <c:v>2001</c:v>
                </c:pt>
                <c:pt idx="16">
                  <c:v>2002</c:v>
                </c:pt>
                <c:pt idx="20">
                  <c:v>2003</c:v>
                </c:pt>
                <c:pt idx="24">
                  <c:v>2004</c:v>
                </c:pt>
                <c:pt idx="28">
                  <c:v>2005</c:v>
                </c:pt>
                <c:pt idx="32">
                  <c:v>2006</c:v>
                </c:pt>
                <c:pt idx="36">
                  <c:v>2007</c:v>
                </c:pt>
                <c:pt idx="40">
                  <c:v>2008</c:v>
                </c:pt>
                <c:pt idx="44">
                  <c:v>2009</c:v>
                </c:pt>
                <c:pt idx="48">
                  <c:v>2010</c:v>
                </c:pt>
                <c:pt idx="52">
                  <c:v>2011</c:v>
                </c:pt>
                <c:pt idx="56">
                  <c:v>2012</c:v>
                </c:pt>
                <c:pt idx="60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'Graph Hyper 7'!$B$8:$BN$8</c:f>
              <c:numCache>
                <c:formatCode>General</c:formatCode>
                <c:ptCount val="65"/>
                <c:pt idx="0">
                  <c:v>100</c:v>
                </c:pt>
                <c:pt idx="1">
                  <c:v>100.68669586373026</c:v>
                </c:pt>
                <c:pt idx="2">
                  <c:v>101.54879020424741</c:v>
                </c:pt>
                <c:pt idx="3">
                  <c:v>102.16634268153173</c:v>
                </c:pt>
                <c:pt idx="4">
                  <c:v>102.70979941530783</c:v>
                </c:pt>
                <c:pt idx="5">
                  <c:v>103.4381210690932</c:v>
                </c:pt>
                <c:pt idx="6">
                  <c:v>103.85495713016921</c:v>
                </c:pt>
                <c:pt idx="7">
                  <c:v>104.48781863280729</c:v>
                </c:pt>
                <c:pt idx="8">
                  <c:v>105.09112819295554</c:v>
                </c:pt>
                <c:pt idx="9">
                  <c:v>105.69249115123492</c:v>
                </c:pt>
                <c:pt idx="10">
                  <c:v>106.61135079199401</c:v>
                </c:pt>
                <c:pt idx="11">
                  <c:v>107.05848623007344</c:v>
                </c:pt>
                <c:pt idx="12">
                  <c:v>107.06080797285394</c:v>
                </c:pt>
                <c:pt idx="13">
                  <c:v>108.45781622871415</c:v>
                </c:pt>
                <c:pt idx="14">
                  <c:v>109.78211508948139</c:v>
                </c:pt>
                <c:pt idx="15">
                  <c:v>111.18093869634089</c:v>
                </c:pt>
                <c:pt idx="16">
                  <c:v>112.49271943950903</c:v>
                </c:pt>
                <c:pt idx="17">
                  <c:v>114.12696771857595</c:v>
                </c:pt>
                <c:pt idx="18">
                  <c:v>115.06160846125147</c:v>
                </c:pt>
                <c:pt idx="19">
                  <c:v>116.17242076299318</c:v>
                </c:pt>
                <c:pt idx="20">
                  <c:v>117.01384585698437</c:v>
                </c:pt>
                <c:pt idx="21">
                  <c:v>117.72601678090604</c:v>
                </c:pt>
                <c:pt idx="22">
                  <c:v>118.34624571134358</c:v>
                </c:pt>
                <c:pt idx="23">
                  <c:v>118.7054687398979</c:v>
                </c:pt>
                <c:pt idx="24">
                  <c:v>119.84875653704385</c:v>
                </c:pt>
                <c:pt idx="25">
                  <c:v>120.12064494598759</c:v>
                </c:pt>
                <c:pt idx="26">
                  <c:v>120.70438568139068</c:v>
                </c:pt>
                <c:pt idx="27">
                  <c:v>121.02928174287995</c:v>
                </c:pt>
                <c:pt idx="28">
                  <c:v>122.05177444562183</c:v>
                </c:pt>
                <c:pt idx="29">
                  <c:v>122.75335608058808</c:v>
                </c:pt>
                <c:pt idx="30">
                  <c:v>123.53422463026132</c:v>
                </c:pt>
                <c:pt idx="31">
                  <c:v>124.25475146021495</c:v>
                </c:pt>
                <c:pt idx="32">
                  <c:v>124.66715815224391</c:v>
                </c:pt>
                <c:pt idx="33">
                  <c:v>125.0546947382316</c:v>
                </c:pt>
                <c:pt idx="34">
                  <c:v>126.75894442054827</c:v>
                </c:pt>
                <c:pt idx="35">
                  <c:v>127.19904650253339</c:v>
                </c:pt>
                <c:pt idx="36">
                  <c:v>127.91168617841402</c:v>
                </c:pt>
                <c:pt idx="37">
                  <c:v>128.46204208082469</c:v>
                </c:pt>
                <c:pt idx="38">
                  <c:v>129.25071857932994</c:v>
                </c:pt>
                <c:pt idx="39">
                  <c:v>130.01343716802225</c:v>
                </c:pt>
                <c:pt idx="40">
                  <c:v>130.39016000939893</c:v>
                </c:pt>
                <c:pt idx="41">
                  <c:v>131.66846040480615</c:v>
                </c:pt>
                <c:pt idx="42">
                  <c:v>132.64878651069415</c:v>
                </c:pt>
                <c:pt idx="43">
                  <c:v>134.47836975732091</c:v>
                </c:pt>
                <c:pt idx="44">
                  <c:v>135.61218264552667</c:v>
                </c:pt>
                <c:pt idx="45">
                  <c:v>136.26913190337029</c:v>
                </c:pt>
                <c:pt idx="46">
                  <c:v>137.240606447153</c:v>
                </c:pt>
                <c:pt idx="47">
                  <c:v>137.97602624690461</c:v>
                </c:pt>
                <c:pt idx="48">
                  <c:v>138.22653899319494</c:v>
                </c:pt>
                <c:pt idx="49">
                  <c:v>138.48037004882352</c:v>
                </c:pt>
                <c:pt idx="50">
                  <c:v>138.63396887712142</c:v>
                </c:pt>
                <c:pt idx="51">
                  <c:v>139.0013279277502</c:v>
                </c:pt>
                <c:pt idx="52">
                  <c:v>139.68195279362959</c:v>
                </c:pt>
                <c:pt idx="53">
                  <c:v>140.77600341605242</c:v>
                </c:pt>
                <c:pt idx="54">
                  <c:v>141.21191231502289</c:v>
                </c:pt>
                <c:pt idx="55">
                  <c:v>141.87888411949854</c:v>
                </c:pt>
                <c:pt idx="56">
                  <c:v>141.8762648462658</c:v>
                </c:pt>
                <c:pt idx="57">
                  <c:v>142.40383984439663</c:v>
                </c:pt>
                <c:pt idx="58">
                  <c:v>142.83670887393427</c:v>
                </c:pt>
                <c:pt idx="59">
                  <c:v>143.41686172241563</c:v>
                </c:pt>
                <c:pt idx="60">
                  <c:v>143.66205097729824</c:v>
                </c:pt>
                <c:pt idx="61">
                  <c:v>143.88910142011449</c:v>
                </c:pt>
                <c:pt idx="62">
                  <c:v>144.36399817236031</c:v>
                </c:pt>
                <c:pt idx="63">
                  <c:v>144.87413990380529</c:v>
                </c:pt>
                <c:pt idx="64">
                  <c:v>145.59137225140552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Hyper 7'!$A$9</c:f>
              <c:strCache>
                <c:ptCount val="1"/>
                <c:pt idx="0">
                  <c:v>Allemagne</c:v>
                </c:pt>
              </c:strCache>
            </c:strRef>
          </c:tx>
          <c:spPr>
            <a:ln w="34925">
              <a:solidFill>
                <a:srgbClr val="4B3789"/>
              </a:solidFill>
              <a:prstDash val="solid"/>
            </a:ln>
          </c:spPr>
          <c:marker>
            <c:symbol val="none"/>
          </c:marker>
          <c:cat>
            <c:numRef>
              <c:f>'Graph Hyper 7'!$B$7:$BN$7</c:f>
              <c:numCache>
                <c:formatCode>General</c:formatCode>
                <c:ptCount val="65"/>
                <c:pt idx="0">
                  <c:v>1998</c:v>
                </c:pt>
                <c:pt idx="4">
                  <c:v>1999</c:v>
                </c:pt>
                <c:pt idx="8">
                  <c:v>2000</c:v>
                </c:pt>
                <c:pt idx="12">
                  <c:v>2001</c:v>
                </c:pt>
                <c:pt idx="16">
                  <c:v>2002</c:v>
                </c:pt>
                <c:pt idx="20">
                  <c:v>2003</c:v>
                </c:pt>
                <c:pt idx="24">
                  <c:v>2004</c:v>
                </c:pt>
                <c:pt idx="28">
                  <c:v>2005</c:v>
                </c:pt>
                <c:pt idx="32">
                  <c:v>2006</c:v>
                </c:pt>
                <c:pt idx="36">
                  <c:v>2007</c:v>
                </c:pt>
                <c:pt idx="40">
                  <c:v>2008</c:v>
                </c:pt>
                <c:pt idx="44">
                  <c:v>2009</c:v>
                </c:pt>
                <c:pt idx="48">
                  <c:v>2010</c:v>
                </c:pt>
                <c:pt idx="52">
                  <c:v>2011</c:v>
                </c:pt>
                <c:pt idx="56">
                  <c:v>2012</c:v>
                </c:pt>
                <c:pt idx="60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'Graph Hyper 7'!$B$9:$BN$9</c:f>
              <c:numCache>
                <c:formatCode>General</c:formatCode>
                <c:ptCount val="65"/>
                <c:pt idx="0">
                  <c:v>100</c:v>
                </c:pt>
                <c:pt idx="1">
                  <c:v>100.87719632919034</c:v>
                </c:pt>
                <c:pt idx="2">
                  <c:v>101.44394608631285</c:v>
                </c:pt>
                <c:pt idx="3">
                  <c:v>101.26633615267187</c:v>
                </c:pt>
                <c:pt idx="4">
                  <c:v>102.12420080716269</c:v>
                </c:pt>
                <c:pt idx="5">
                  <c:v>103.65722842035672</c:v>
                </c:pt>
                <c:pt idx="6">
                  <c:v>103.56955797904766</c:v>
                </c:pt>
                <c:pt idx="7">
                  <c:v>102.89561631519237</c:v>
                </c:pt>
                <c:pt idx="8">
                  <c:v>102.43527215492443</c:v>
                </c:pt>
                <c:pt idx="9">
                  <c:v>102.20890234281678</c:v>
                </c:pt>
                <c:pt idx="10">
                  <c:v>103.38684866545958</c:v>
                </c:pt>
                <c:pt idx="11">
                  <c:v>103.75694784597584</c:v>
                </c:pt>
                <c:pt idx="12">
                  <c:v>102.50206218122781</c:v>
                </c:pt>
                <c:pt idx="13">
                  <c:v>102.60682714569653</c:v>
                </c:pt>
                <c:pt idx="14">
                  <c:v>102.69864640273936</c:v>
                </c:pt>
                <c:pt idx="15">
                  <c:v>103.04786275650331</c:v>
                </c:pt>
                <c:pt idx="16">
                  <c:v>102.558025748552</c:v>
                </c:pt>
                <c:pt idx="17">
                  <c:v>102.57092413532321</c:v>
                </c:pt>
                <c:pt idx="18">
                  <c:v>102.53237709545313</c:v>
                </c:pt>
                <c:pt idx="19">
                  <c:v>103.00300879462483</c:v>
                </c:pt>
                <c:pt idx="20">
                  <c:v>103.04737348263934</c:v>
                </c:pt>
                <c:pt idx="21">
                  <c:v>102.39282816847242</c:v>
                </c:pt>
                <c:pt idx="22">
                  <c:v>102.15882319232652</c:v>
                </c:pt>
                <c:pt idx="23">
                  <c:v>102.09240153038941</c:v>
                </c:pt>
                <c:pt idx="24">
                  <c:v>102.76844367574536</c:v>
                </c:pt>
                <c:pt idx="25">
                  <c:v>102.18266075082383</c:v>
                </c:pt>
                <c:pt idx="26">
                  <c:v>102.36962933573308</c:v>
                </c:pt>
                <c:pt idx="27">
                  <c:v>101.79516764617331</c:v>
                </c:pt>
                <c:pt idx="28">
                  <c:v>101.42836618008666</c:v>
                </c:pt>
                <c:pt idx="29">
                  <c:v>100.99489675044609</c:v>
                </c:pt>
                <c:pt idx="30">
                  <c:v>100.18666734902553</c:v>
                </c:pt>
                <c:pt idx="31">
                  <c:v>99.821547579585882</c:v>
                </c:pt>
                <c:pt idx="32">
                  <c:v>99.384261399450907</c:v>
                </c:pt>
                <c:pt idx="33">
                  <c:v>99.219307838843278</c:v>
                </c:pt>
                <c:pt idx="34">
                  <c:v>99.43402448226712</c:v>
                </c:pt>
                <c:pt idx="35">
                  <c:v>98.029773163822014</c:v>
                </c:pt>
                <c:pt idx="36">
                  <c:v>98.975639455395921</c:v>
                </c:pt>
                <c:pt idx="37">
                  <c:v>98.485064308611925</c:v>
                </c:pt>
                <c:pt idx="38">
                  <c:v>98.838885051672236</c:v>
                </c:pt>
                <c:pt idx="39">
                  <c:v>98.685529671811139</c:v>
                </c:pt>
                <c:pt idx="40">
                  <c:v>99.136768725186215</c:v>
                </c:pt>
                <c:pt idx="41">
                  <c:v>100.29190977418581</c:v>
                </c:pt>
                <c:pt idx="42">
                  <c:v>101.22600076497844</c:v>
                </c:pt>
                <c:pt idx="43">
                  <c:v>102.5896311530079</c:v>
                </c:pt>
                <c:pt idx="44">
                  <c:v>105.32883733145168</c:v>
                </c:pt>
                <c:pt idx="45">
                  <c:v>105.81205712933115</c:v>
                </c:pt>
                <c:pt idx="46">
                  <c:v>106.71414814737368</c:v>
                </c:pt>
                <c:pt idx="47">
                  <c:v>106.54436799341443</c:v>
                </c:pt>
                <c:pt idx="48">
                  <c:v>108.59844602188784</c:v>
                </c:pt>
                <c:pt idx="49">
                  <c:v>108.88752776276067</c:v>
                </c:pt>
                <c:pt idx="50">
                  <c:v>109.0226011139859</c:v>
                </c:pt>
                <c:pt idx="51">
                  <c:v>109.88390054926656</c:v>
                </c:pt>
                <c:pt idx="52">
                  <c:v>108.82010957996914</c:v>
                </c:pt>
                <c:pt idx="53">
                  <c:v>110.45694546192777</c:v>
                </c:pt>
                <c:pt idx="54">
                  <c:v>110.73821637631562</c:v>
                </c:pt>
                <c:pt idx="55">
                  <c:v>111.07430305796268</c:v>
                </c:pt>
                <c:pt idx="56">
                  <c:v>113.51708735397415</c:v>
                </c:pt>
                <c:pt idx="57">
                  <c:v>114.74915281517343</c:v>
                </c:pt>
                <c:pt idx="58">
                  <c:v>115.61386163431482</c:v>
                </c:pt>
                <c:pt idx="59">
                  <c:v>116.59326551304801</c:v>
                </c:pt>
                <c:pt idx="60">
                  <c:v>117.00762212852985</c:v>
                </c:pt>
                <c:pt idx="61">
                  <c:v>117.40126132393848</c:v>
                </c:pt>
                <c:pt idx="62">
                  <c:v>118.28959560192773</c:v>
                </c:pt>
                <c:pt idx="63">
                  <c:v>119.19463995931297</c:v>
                </c:pt>
                <c:pt idx="64">
                  <c:v>119.17236411257794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436672"/>
        <c:axId val="257458944"/>
      </c:lineChart>
      <c:catAx>
        <c:axId val="257436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crossAx val="257458944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257458944"/>
        <c:scaling>
          <c:orientation val="minMax"/>
          <c:min val="9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5743667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03611746858186"/>
          <c:y val="0.81247950512009914"/>
          <c:w val="0.48052078938269688"/>
          <c:h val="9.116719598644190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3992084774829"/>
          <c:y val="8.5201430191960664E-2"/>
          <c:w val="0.83235643329459708"/>
          <c:h val="0.62586410903461653"/>
        </c:manualLayout>
      </c:layout>
      <c:lineChart>
        <c:grouping val="standard"/>
        <c:varyColors val="0"/>
        <c:ser>
          <c:idx val="0"/>
          <c:order val="0"/>
          <c:tx>
            <c:strRef>
              <c:f>'Graph Hyper 8'!$L$1</c:f>
              <c:strCache>
                <c:ptCount val="1"/>
                <c:pt idx="0">
                  <c:v>Valeur ajoutée par heure travaillée </c:v>
                </c:pt>
              </c:strCache>
            </c:strRef>
          </c:tx>
          <c:spPr>
            <a:ln w="34925"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 Hyper 8'!$K$6:$K$69</c:f>
              <c:numCache>
                <c:formatCode>m/d/yyyy</c:formatCode>
                <c:ptCount val="64"/>
                <c:pt idx="0">
                  <c:v>41974</c:v>
                </c:pt>
                <c:pt idx="1">
                  <c:v>41883</c:v>
                </c:pt>
                <c:pt idx="2">
                  <c:v>41791</c:v>
                </c:pt>
                <c:pt idx="3">
                  <c:v>41699</c:v>
                </c:pt>
                <c:pt idx="4">
                  <c:v>41609</c:v>
                </c:pt>
                <c:pt idx="5">
                  <c:v>41518</c:v>
                </c:pt>
                <c:pt idx="6">
                  <c:v>41426</c:v>
                </c:pt>
                <c:pt idx="7">
                  <c:v>41334</c:v>
                </c:pt>
                <c:pt idx="8">
                  <c:v>41244</c:v>
                </c:pt>
                <c:pt idx="9">
                  <c:v>41153</c:v>
                </c:pt>
                <c:pt idx="10">
                  <c:v>41061</c:v>
                </c:pt>
                <c:pt idx="11">
                  <c:v>40969</c:v>
                </c:pt>
                <c:pt idx="12">
                  <c:v>40878</c:v>
                </c:pt>
                <c:pt idx="13">
                  <c:v>40787</c:v>
                </c:pt>
                <c:pt idx="14">
                  <c:v>40695</c:v>
                </c:pt>
                <c:pt idx="15">
                  <c:v>40603</c:v>
                </c:pt>
                <c:pt idx="16">
                  <c:v>40513</c:v>
                </c:pt>
                <c:pt idx="17">
                  <c:v>40422</c:v>
                </c:pt>
                <c:pt idx="18">
                  <c:v>40330</c:v>
                </c:pt>
                <c:pt idx="19">
                  <c:v>40238</c:v>
                </c:pt>
                <c:pt idx="20">
                  <c:v>40148</c:v>
                </c:pt>
                <c:pt idx="21">
                  <c:v>40057</c:v>
                </c:pt>
                <c:pt idx="22">
                  <c:v>39965</c:v>
                </c:pt>
                <c:pt idx="23">
                  <c:v>39873</c:v>
                </c:pt>
                <c:pt idx="24">
                  <c:v>39783</c:v>
                </c:pt>
                <c:pt idx="25">
                  <c:v>39692</c:v>
                </c:pt>
                <c:pt idx="26">
                  <c:v>39600</c:v>
                </c:pt>
                <c:pt idx="27">
                  <c:v>39508</c:v>
                </c:pt>
                <c:pt idx="28">
                  <c:v>39417</c:v>
                </c:pt>
                <c:pt idx="29">
                  <c:v>39326</c:v>
                </c:pt>
                <c:pt idx="30">
                  <c:v>39234</c:v>
                </c:pt>
                <c:pt idx="31">
                  <c:v>39142</c:v>
                </c:pt>
                <c:pt idx="32">
                  <c:v>39052</c:v>
                </c:pt>
                <c:pt idx="33">
                  <c:v>38961</c:v>
                </c:pt>
                <c:pt idx="34">
                  <c:v>38869</c:v>
                </c:pt>
                <c:pt idx="35">
                  <c:v>38777</c:v>
                </c:pt>
                <c:pt idx="36">
                  <c:v>38687</c:v>
                </c:pt>
                <c:pt idx="37">
                  <c:v>38596</c:v>
                </c:pt>
                <c:pt idx="38">
                  <c:v>38504</c:v>
                </c:pt>
                <c:pt idx="39">
                  <c:v>38412</c:v>
                </c:pt>
                <c:pt idx="40">
                  <c:v>38322</c:v>
                </c:pt>
                <c:pt idx="41">
                  <c:v>38231</c:v>
                </c:pt>
                <c:pt idx="42">
                  <c:v>38139</c:v>
                </c:pt>
                <c:pt idx="43">
                  <c:v>38047</c:v>
                </c:pt>
                <c:pt idx="44">
                  <c:v>37956</c:v>
                </c:pt>
                <c:pt idx="45">
                  <c:v>37865</c:v>
                </c:pt>
                <c:pt idx="46">
                  <c:v>37773</c:v>
                </c:pt>
                <c:pt idx="47">
                  <c:v>37681</c:v>
                </c:pt>
                <c:pt idx="48">
                  <c:v>37591</c:v>
                </c:pt>
                <c:pt idx="49">
                  <c:v>37500</c:v>
                </c:pt>
                <c:pt idx="50">
                  <c:v>37408</c:v>
                </c:pt>
                <c:pt idx="51">
                  <c:v>37316</c:v>
                </c:pt>
                <c:pt idx="52">
                  <c:v>37226</c:v>
                </c:pt>
                <c:pt idx="53">
                  <c:v>37135</c:v>
                </c:pt>
                <c:pt idx="54">
                  <c:v>37043</c:v>
                </c:pt>
                <c:pt idx="55">
                  <c:v>36951</c:v>
                </c:pt>
                <c:pt idx="56">
                  <c:v>36861</c:v>
                </c:pt>
                <c:pt idx="57">
                  <c:v>36770</c:v>
                </c:pt>
                <c:pt idx="58">
                  <c:v>36678</c:v>
                </c:pt>
                <c:pt idx="59">
                  <c:v>36586</c:v>
                </c:pt>
              </c:numCache>
            </c:numRef>
          </c:cat>
          <c:val>
            <c:numRef>
              <c:f>'Graph Hyper 8'!$L$4:$L$67</c:f>
              <c:numCache>
                <c:formatCode>General</c:formatCode>
                <c:ptCount val="64"/>
                <c:pt idx="0">
                  <c:v>116.38903864809016</c:v>
                </c:pt>
                <c:pt idx="1">
                  <c:v>116.52107411537766</c:v>
                </c:pt>
                <c:pt idx="2">
                  <c:v>115.92545737771849</c:v>
                </c:pt>
                <c:pt idx="3">
                  <c:v>115.88760523119998</c:v>
                </c:pt>
                <c:pt idx="4">
                  <c:v>115.70255912355272</c:v>
                </c:pt>
                <c:pt idx="5">
                  <c:v>115.95850429813056</c:v>
                </c:pt>
                <c:pt idx="6">
                  <c:v>116.20496625101785</c:v>
                </c:pt>
                <c:pt idx="7">
                  <c:v>116.15671067273391</c:v>
                </c:pt>
                <c:pt idx="8">
                  <c:v>116.23568031824006</c:v>
                </c:pt>
                <c:pt idx="9">
                  <c:v>115.12780236240843</c:v>
                </c:pt>
                <c:pt idx="10">
                  <c:v>114.75305647725884</c:v>
                </c:pt>
                <c:pt idx="11">
                  <c:v>114.47490745086755</c:v>
                </c:pt>
                <c:pt idx="12">
                  <c:v>113.91248937616204</c:v>
                </c:pt>
                <c:pt idx="13">
                  <c:v>113.97228984758114</c:v>
                </c:pt>
                <c:pt idx="14">
                  <c:v>113.97236361192994</c:v>
                </c:pt>
                <c:pt idx="15">
                  <c:v>113.67545498659861</c:v>
                </c:pt>
                <c:pt idx="16">
                  <c:v>113.48386165934231</c:v>
                </c:pt>
                <c:pt idx="17">
                  <c:v>113.72448736632454</c:v>
                </c:pt>
                <c:pt idx="18">
                  <c:v>112.87471711161052</c:v>
                </c:pt>
                <c:pt idx="19">
                  <c:v>112.74100434078284</c:v>
                </c:pt>
                <c:pt idx="20">
                  <c:v>112.27817902290433</c:v>
                </c:pt>
                <c:pt idx="21">
                  <c:v>111.89864599998292</c:v>
                </c:pt>
                <c:pt idx="22">
                  <c:v>111.72139781979331</c:v>
                </c:pt>
                <c:pt idx="23">
                  <c:v>110.99379581447307</c:v>
                </c:pt>
                <c:pt idx="24">
                  <c:v>110.46256254004489</c:v>
                </c:pt>
                <c:pt idx="25">
                  <c:v>109.7114402739392</c:v>
                </c:pt>
                <c:pt idx="26">
                  <c:v>110.48537114592898</c:v>
                </c:pt>
                <c:pt idx="27">
                  <c:v>111.59361598580585</c:v>
                </c:pt>
                <c:pt idx="28">
                  <c:v>111.45345292167184</c:v>
                </c:pt>
                <c:pt idx="29">
                  <c:v>111.98398323777501</c:v>
                </c:pt>
                <c:pt idx="30">
                  <c:v>111.48468367229634</c:v>
                </c:pt>
                <c:pt idx="31">
                  <c:v>111.49645045261367</c:v>
                </c:pt>
                <c:pt idx="32">
                  <c:v>111.57046005700087</c:v>
                </c:pt>
                <c:pt idx="33">
                  <c:v>111.70439433657151</c:v>
                </c:pt>
                <c:pt idx="34">
                  <c:v>111.73045926350476</c:v>
                </c:pt>
                <c:pt idx="35">
                  <c:v>111.35180194151826</c:v>
                </c:pt>
                <c:pt idx="36">
                  <c:v>111.83724948546596</c:v>
                </c:pt>
                <c:pt idx="37">
                  <c:v>110.68805509342596</c:v>
                </c:pt>
                <c:pt idx="38">
                  <c:v>109.71918750219081</c:v>
                </c:pt>
                <c:pt idx="39">
                  <c:v>108.73339114727614</c:v>
                </c:pt>
                <c:pt idx="40">
                  <c:v>108.13752930744293</c:v>
                </c:pt>
                <c:pt idx="41">
                  <c:v>107.96695770286004</c:v>
                </c:pt>
                <c:pt idx="42">
                  <c:v>108.09900005247479</c:v>
                </c:pt>
                <c:pt idx="43">
                  <c:v>107.69532599462443</c:v>
                </c:pt>
                <c:pt idx="44">
                  <c:v>107.5403631875344</c:v>
                </c:pt>
                <c:pt idx="45">
                  <c:v>107.11444836195992</c:v>
                </c:pt>
                <c:pt idx="46">
                  <c:v>106.73382447085855</c:v>
                </c:pt>
                <c:pt idx="47">
                  <c:v>106.05321044345618</c:v>
                </c:pt>
                <c:pt idx="48">
                  <c:v>105.52006175754735</c:v>
                </c:pt>
                <c:pt idx="49">
                  <c:v>105.53437107618976</c:v>
                </c:pt>
                <c:pt idx="50">
                  <c:v>105.58002179271691</c:v>
                </c:pt>
                <c:pt idx="51">
                  <c:v>105.66890032533563</c:v>
                </c:pt>
                <c:pt idx="52">
                  <c:v>105.22844958001768</c:v>
                </c:pt>
                <c:pt idx="53">
                  <c:v>103.94283873351507</c:v>
                </c:pt>
                <c:pt idx="54">
                  <c:v>102.37513714126072</c:v>
                </c:pt>
                <c:pt idx="55">
                  <c:v>102.308338119098</c:v>
                </c:pt>
                <c:pt idx="56">
                  <c:v>101.82095190290433</c:v>
                </c:pt>
                <c:pt idx="57">
                  <c:v>101.86401795562968</c:v>
                </c:pt>
                <c:pt idx="58">
                  <c:v>101.3507067538831</c:v>
                </c:pt>
                <c:pt idx="59">
                  <c:v>101.0176183413233</c:v>
                </c:pt>
                <c:pt idx="60">
                  <c:v>100.801721868976</c:v>
                </c:pt>
                <c:pt idx="61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Hyper 8'!$M$1</c:f>
              <c:strCache>
                <c:ptCount val="1"/>
                <c:pt idx="0">
                  <c:v>Rémunération par heure travaillée</c:v>
                </c:pt>
              </c:strCache>
            </c:strRef>
          </c:tx>
          <c:spPr>
            <a:ln w="31750"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 Hyper 8'!$K$6:$K$69</c:f>
              <c:numCache>
                <c:formatCode>m/d/yyyy</c:formatCode>
                <c:ptCount val="64"/>
                <c:pt idx="0">
                  <c:v>41974</c:v>
                </c:pt>
                <c:pt idx="1">
                  <c:v>41883</c:v>
                </c:pt>
                <c:pt idx="2">
                  <c:v>41791</c:v>
                </c:pt>
                <c:pt idx="3">
                  <c:v>41699</c:v>
                </c:pt>
                <c:pt idx="4">
                  <c:v>41609</c:v>
                </c:pt>
                <c:pt idx="5">
                  <c:v>41518</c:v>
                </c:pt>
                <c:pt idx="6">
                  <c:v>41426</c:v>
                </c:pt>
                <c:pt idx="7">
                  <c:v>41334</c:v>
                </c:pt>
                <c:pt idx="8">
                  <c:v>41244</c:v>
                </c:pt>
                <c:pt idx="9">
                  <c:v>41153</c:v>
                </c:pt>
                <c:pt idx="10">
                  <c:v>41061</c:v>
                </c:pt>
                <c:pt idx="11">
                  <c:v>40969</c:v>
                </c:pt>
                <c:pt idx="12">
                  <c:v>40878</c:v>
                </c:pt>
                <c:pt idx="13">
                  <c:v>40787</c:v>
                </c:pt>
                <c:pt idx="14">
                  <c:v>40695</c:v>
                </c:pt>
                <c:pt idx="15">
                  <c:v>40603</c:v>
                </c:pt>
                <c:pt idx="16">
                  <c:v>40513</c:v>
                </c:pt>
                <c:pt idx="17">
                  <c:v>40422</c:v>
                </c:pt>
                <c:pt idx="18">
                  <c:v>40330</c:v>
                </c:pt>
                <c:pt idx="19">
                  <c:v>40238</c:v>
                </c:pt>
                <c:pt idx="20">
                  <c:v>40148</c:v>
                </c:pt>
                <c:pt idx="21">
                  <c:v>40057</c:v>
                </c:pt>
                <c:pt idx="22">
                  <c:v>39965</c:v>
                </c:pt>
                <c:pt idx="23">
                  <c:v>39873</c:v>
                </c:pt>
                <c:pt idx="24">
                  <c:v>39783</c:v>
                </c:pt>
                <c:pt idx="25">
                  <c:v>39692</c:v>
                </c:pt>
                <c:pt idx="26">
                  <c:v>39600</c:v>
                </c:pt>
                <c:pt idx="27">
                  <c:v>39508</c:v>
                </c:pt>
                <c:pt idx="28">
                  <c:v>39417</c:v>
                </c:pt>
                <c:pt idx="29">
                  <c:v>39326</c:v>
                </c:pt>
                <c:pt idx="30">
                  <c:v>39234</c:v>
                </c:pt>
                <c:pt idx="31">
                  <c:v>39142</c:v>
                </c:pt>
                <c:pt idx="32">
                  <c:v>39052</c:v>
                </c:pt>
                <c:pt idx="33">
                  <c:v>38961</c:v>
                </c:pt>
                <c:pt idx="34">
                  <c:v>38869</c:v>
                </c:pt>
                <c:pt idx="35">
                  <c:v>38777</c:v>
                </c:pt>
                <c:pt idx="36">
                  <c:v>38687</c:v>
                </c:pt>
                <c:pt idx="37">
                  <c:v>38596</c:v>
                </c:pt>
                <c:pt idx="38">
                  <c:v>38504</c:v>
                </c:pt>
                <c:pt idx="39">
                  <c:v>38412</c:v>
                </c:pt>
                <c:pt idx="40">
                  <c:v>38322</c:v>
                </c:pt>
                <c:pt idx="41">
                  <c:v>38231</c:v>
                </c:pt>
                <c:pt idx="42">
                  <c:v>38139</c:v>
                </c:pt>
                <c:pt idx="43">
                  <c:v>38047</c:v>
                </c:pt>
                <c:pt idx="44">
                  <c:v>37956</c:v>
                </c:pt>
                <c:pt idx="45">
                  <c:v>37865</c:v>
                </c:pt>
                <c:pt idx="46">
                  <c:v>37773</c:v>
                </c:pt>
                <c:pt idx="47">
                  <c:v>37681</c:v>
                </c:pt>
                <c:pt idx="48">
                  <c:v>37591</c:v>
                </c:pt>
                <c:pt idx="49">
                  <c:v>37500</c:v>
                </c:pt>
                <c:pt idx="50">
                  <c:v>37408</c:v>
                </c:pt>
                <c:pt idx="51">
                  <c:v>37316</c:v>
                </c:pt>
                <c:pt idx="52">
                  <c:v>37226</c:v>
                </c:pt>
                <c:pt idx="53">
                  <c:v>37135</c:v>
                </c:pt>
                <c:pt idx="54">
                  <c:v>37043</c:v>
                </c:pt>
                <c:pt idx="55">
                  <c:v>36951</c:v>
                </c:pt>
                <c:pt idx="56">
                  <c:v>36861</c:v>
                </c:pt>
                <c:pt idx="57">
                  <c:v>36770</c:v>
                </c:pt>
                <c:pt idx="58">
                  <c:v>36678</c:v>
                </c:pt>
                <c:pt idx="59">
                  <c:v>36586</c:v>
                </c:pt>
              </c:numCache>
            </c:numRef>
          </c:cat>
          <c:val>
            <c:numRef>
              <c:f>'Graph Hyper 8'!$M$4:$M$67</c:f>
              <c:numCache>
                <c:formatCode>General</c:formatCode>
                <c:ptCount val="64"/>
                <c:pt idx="0">
                  <c:v>120.56937773797758</c:v>
                </c:pt>
                <c:pt idx="1">
                  <c:v>120.67761924183652</c:v>
                </c:pt>
                <c:pt idx="2">
                  <c:v>120.95232340048935</c:v>
                </c:pt>
                <c:pt idx="3">
                  <c:v>121.15318374701707</c:v>
                </c:pt>
                <c:pt idx="4">
                  <c:v>121.17989925182763</c:v>
                </c:pt>
                <c:pt idx="5">
                  <c:v>121.02228535581145</c:v>
                </c:pt>
                <c:pt idx="6">
                  <c:v>120.73822011517315</c:v>
                </c:pt>
                <c:pt idx="7">
                  <c:v>120.34477106188274</c:v>
                </c:pt>
                <c:pt idx="8">
                  <c:v>119.83247369071731</c:v>
                </c:pt>
                <c:pt idx="9">
                  <c:v>119.17694440186368</c:v>
                </c:pt>
                <c:pt idx="10">
                  <c:v>119.19438561324598</c:v>
                </c:pt>
                <c:pt idx="11">
                  <c:v>118.70836319724886</c:v>
                </c:pt>
                <c:pt idx="12">
                  <c:v>118.25272964645515</c:v>
                </c:pt>
                <c:pt idx="13">
                  <c:v>117.88013000015783</c:v>
                </c:pt>
                <c:pt idx="14">
                  <c:v>117.61778372114256</c:v>
                </c:pt>
                <c:pt idx="15">
                  <c:v>117.00976454385727</c:v>
                </c:pt>
                <c:pt idx="16">
                  <c:v>116.83344690379798</c:v>
                </c:pt>
                <c:pt idx="17">
                  <c:v>116.44535839951745</c:v>
                </c:pt>
                <c:pt idx="18">
                  <c:v>115.98487685794406</c:v>
                </c:pt>
                <c:pt idx="19">
                  <c:v>115.93873221822963</c:v>
                </c:pt>
                <c:pt idx="20">
                  <c:v>116.07136524500028</c:v>
                </c:pt>
                <c:pt idx="21">
                  <c:v>116.05078632832563</c:v>
                </c:pt>
                <c:pt idx="22">
                  <c:v>116.04026871218659</c:v>
                </c:pt>
                <c:pt idx="23">
                  <c:v>115.35766535405871</c:v>
                </c:pt>
                <c:pt idx="24">
                  <c:v>114.12631541965132</c:v>
                </c:pt>
                <c:pt idx="25">
                  <c:v>112.73776626128783</c:v>
                </c:pt>
                <c:pt idx="26">
                  <c:v>112.26500512561162</c:v>
                </c:pt>
                <c:pt idx="27">
                  <c:v>112.10491427159319</c:v>
                </c:pt>
                <c:pt idx="28">
                  <c:v>111.39612140263391</c:v>
                </c:pt>
                <c:pt idx="29">
                  <c:v>111.25226228756542</c:v>
                </c:pt>
                <c:pt idx="30">
                  <c:v>111.10824292389775</c:v>
                </c:pt>
                <c:pt idx="31">
                  <c:v>110.9114655187949</c:v>
                </c:pt>
                <c:pt idx="32">
                  <c:v>111.29402320823608</c:v>
                </c:pt>
                <c:pt idx="33">
                  <c:v>111.77489727058639</c:v>
                </c:pt>
                <c:pt idx="34">
                  <c:v>112.38719193096975</c:v>
                </c:pt>
                <c:pt idx="35">
                  <c:v>112.19343493048819</c:v>
                </c:pt>
                <c:pt idx="36">
                  <c:v>112.16938608045035</c:v>
                </c:pt>
                <c:pt idx="37">
                  <c:v>111.55931994443115</c:v>
                </c:pt>
                <c:pt idx="38">
                  <c:v>110.85064123927235</c:v>
                </c:pt>
                <c:pt idx="39">
                  <c:v>110.13233132057624</c:v>
                </c:pt>
                <c:pt idx="40">
                  <c:v>109.3396093928928</c:v>
                </c:pt>
                <c:pt idx="41">
                  <c:v>108.94128665859719</c:v>
                </c:pt>
                <c:pt idx="42">
                  <c:v>108.79429696220778</c:v>
                </c:pt>
                <c:pt idx="43">
                  <c:v>108.79499790279499</c:v>
                </c:pt>
                <c:pt idx="44">
                  <c:v>108.72968879223551</c:v>
                </c:pt>
                <c:pt idx="45">
                  <c:v>108.5503555377627</c:v>
                </c:pt>
                <c:pt idx="46">
                  <c:v>108.03269086919923</c:v>
                </c:pt>
                <c:pt idx="47">
                  <c:v>108.01393046421902</c:v>
                </c:pt>
                <c:pt idx="48">
                  <c:v>107.75862541817968</c:v>
                </c:pt>
                <c:pt idx="49">
                  <c:v>107.57305600870946</c:v>
                </c:pt>
                <c:pt idx="50">
                  <c:v>107.42821349182499</c:v>
                </c:pt>
                <c:pt idx="51">
                  <c:v>107.26005117221708</c:v>
                </c:pt>
                <c:pt idx="52">
                  <c:v>106.91434263803565</c:v>
                </c:pt>
                <c:pt idx="53">
                  <c:v>105.2811157978025</c:v>
                </c:pt>
                <c:pt idx="54">
                  <c:v>103.85289062182952</c:v>
                </c:pt>
                <c:pt idx="55">
                  <c:v>103.19892502325359</c:v>
                </c:pt>
                <c:pt idx="56">
                  <c:v>102.38822715310783</c:v>
                </c:pt>
                <c:pt idx="57">
                  <c:v>101.5777891181573</c:v>
                </c:pt>
                <c:pt idx="58">
                  <c:v>101.73245924945624</c:v>
                </c:pt>
                <c:pt idx="59">
                  <c:v>101.25780505090361</c:v>
                </c:pt>
                <c:pt idx="60">
                  <c:v>100.7410471143714</c:v>
                </c:pt>
                <c:pt idx="6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608320"/>
        <c:axId val="257614208"/>
      </c:lineChart>
      <c:dateAx>
        <c:axId val="257608320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crossAx val="257614208"/>
        <c:crosses val="autoZero"/>
        <c:auto val="1"/>
        <c:lblOffset val="100"/>
        <c:baseTimeUnit val="months"/>
      </c:dateAx>
      <c:valAx>
        <c:axId val="257614208"/>
        <c:scaling>
          <c:orientation val="minMax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25760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4052640650257008E-2"/>
          <c:y val="0.84913395425499538"/>
          <c:w val="0.84547129357252149"/>
          <c:h val="5.60197031160296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48801446988934"/>
          <c:y val="5.2762677568185888E-2"/>
          <c:w val="0.70654399332158957"/>
          <c:h val="0.71611924124016524"/>
        </c:manualLayout>
      </c:layout>
      <c:scatterChart>
        <c:scatterStyle val="lineMarker"/>
        <c:varyColors val="0"/>
        <c:ser>
          <c:idx val="1"/>
          <c:order val="0"/>
          <c:tx>
            <c:v>2008-2015</c:v>
          </c:tx>
          <c:spPr>
            <a:ln w="28575">
              <a:noFill/>
            </a:ln>
          </c:spPr>
          <c:marker>
            <c:spPr>
              <a:solidFill>
                <a:srgbClr val="FF6680"/>
              </a:solidFill>
              <a:ln>
                <a:noFill/>
              </a:ln>
            </c:spPr>
          </c:marker>
          <c:trendline>
            <c:spPr>
              <a:ln>
                <a:solidFill>
                  <a:srgbClr val="FF6680"/>
                </a:solidFill>
              </a:ln>
            </c:spPr>
            <c:trendlineType val="linear"/>
            <c:dispRSqr val="0"/>
            <c:dispEq val="0"/>
          </c:trendline>
          <c:xVal>
            <c:numRef>
              <c:f>'Graph Hyper 9'!$B$3:$B$33</c:f>
              <c:numCache>
                <c:formatCode>0.0</c:formatCode>
                <c:ptCount val="31"/>
                <c:pt idx="0">
                  <c:v>10.199999999999999</c:v>
                </c:pt>
                <c:pt idx="1">
                  <c:v>10</c:v>
                </c:pt>
                <c:pt idx="2">
                  <c:v>10</c:v>
                </c:pt>
                <c:pt idx="3">
                  <c:v>10.1</c:v>
                </c:pt>
                <c:pt idx="4">
                  <c:v>10</c:v>
                </c:pt>
                <c:pt idx="5">
                  <c:v>9.6999999999999993</c:v>
                </c:pt>
                <c:pt idx="6">
                  <c:v>9.8000000000000007</c:v>
                </c:pt>
                <c:pt idx="7">
                  <c:v>9.6999999999999993</c:v>
                </c:pt>
                <c:pt idx="8">
                  <c:v>9.9</c:v>
                </c:pt>
                <c:pt idx="9">
                  <c:v>10</c:v>
                </c:pt>
                <c:pt idx="10">
                  <c:v>9.9</c:v>
                </c:pt>
                <c:pt idx="11">
                  <c:v>9.6999999999999993</c:v>
                </c:pt>
                <c:pt idx="12">
                  <c:v>9.4</c:v>
                </c:pt>
                <c:pt idx="13">
                  <c:v>9.3000000000000007</c:v>
                </c:pt>
                <c:pt idx="14">
                  <c:v>9.1</c:v>
                </c:pt>
                <c:pt idx="15">
                  <c:v>9</c:v>
                </c:pt>
                <c:pt idx="16">
                  <c:v>8.8000000000000007</c:v>
                </c:pt>
                <c:pt idx="17">
                  <c:v>8.6999999999999993</c:v>
                </c:pt>
                <c:pt idx="18">
                  <c:v>8.6999999999999993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8.9</c:v>
                </c:pt>
                <c:pt idx="22">
                  <c:v>9</c:v>
                </c:pt>
                <c:pt idx="23">
                  <c:v>9.1999999999999993</c:v>
                </c:pt>
                <c:pt idx="24">
                  <c:v>8.8000000000000007</c:v>
                </c:pt>
                <c:pt idx="25">
                  <c:v>8.8000000000000007</c:v>
                </c:pt>
                <c:pt idx="26">
                  <c:v>8.1999999999999993</c:v>
                </c:pt>
                <c:pt idx="27">
                  <c:v>7.4</c:v>
                </c:pt>
                <c:pt idx="28">
                  <c:v>7.1</c:v>
                </c:pt>
                <c:pt idx="29">
                  <c:v>7</c:v>
                </c:pt>
                <c:pt idx="30">
                  <c:v>6.8</c:v>
                </c:pt>
              </c:numCache>
            </c:numRef>
          </c:xVal>
          <c:yVal>
            <c:numRef>
              <c:f>'Graph Hyper 9'!$C$3:$C$33</c:f>
              <c:numCache>
                <c:formatCode>0.0%</c:formatCode>
                <c:ptCount val="31"/>
                <c:pt idx="0">
                  <c:v>9.8024160932443927E-3</c:v>
                </c:pt>
                <c:pt idx="1">
                  <c:v>8.6377759160556344E-3</c:v>
                </c:pt>
                <c:pt idx="2">
                  <c:v>9.5484779449275248E-3</c:v>
                </c:pt>
                <c:pt idx="3">
                  <c:v>1.1151214686843991E-2</c:v>
                </c:pt>
                <c:pt idx="4">
                  <c:v>1.1062424633049517E-2</c:v>
                </c:pt>
                <c:pt idx="5">
                  <c:v>1.3393486404537303E-2</c:v>
                </c:pt>
                <c:pt idx="6">
                  <c:v>1.7527360251153645E-2</c:v>
                </c:pt>
                <c:pt idx="7">
                  <c:v>1.6344131862929157E-2</c:v>
                </c:pt>
                <c:pt idx="8">
                  <c:v>1.9069382978457394E-2</c:v>
                </c:pt>
                <c:pt idx="9">
                  <c:v>2.2020482527658647E-2</c:v>
                </c:pt>
                <c:pt idx="10">
                  <c:v>2.1460279926786896E-2</c:v>
                </c:pt>
                <c:pt idx="11">
                  <c:v>2.264106324759374E-2</c:v>
                </c:pt>
                <c:pt idx="12">
                  <c:v>2.4368378465302376E-2</c:v>
                </c:pt>
                <c:pt idx="13">
                  <c:v>2.1791795354625165E-2</c:v>
                </c:pt>
                <c:pt idx="14">
                  <c:v>2.06451826290035E-2</c:v>
                </c:pt>
                <c:pt idx="15">
                  <c:v>2.0907721107594979E-2</c:v>
                </c:pt>
                <c:pt idx="16">
                  <c:v>1.6014211838269787E-2</c:v>
                </c:pt>
                <c:pt idx="17">
                  <c:v>1.6606876101771917E-2</c:v>
                </c:pt>
                <c:pt idx="18">
                  <c:v>1.6494366399843807E-2</c:v>
                </c:pt>
                <c:pt idx="19">
                  <c:v>1.756154101376195E-2</c:v>
                </c:pt>
                <c:pt idx="20">
                  <c:v>2.5005147124582461E-2</c:v>
                </c:pt>
                <c:pt idx="21">
                  <c:v>2.885977014013541E-2</c:v>
                </c:pt>
                <c:pt idx="22">
                  <c:v>3.166779603458858E-2</c:v>
                </c:pt>
                <c:pt idx="23">
                  <c:v>2.7870636402880677E-2</c:v>
                </c:pt>
                <c:pt idx="24">
                  <c:v>2.2729206999913654E-2</c:v>
                </c:pt>
                <c:pt idx="25">
                  <c:v>2.2230157204351286E-2</c:v>
                </c:pt>
                <c:pt idx="26">
                  <c:v>2.1200123852371577E-2</c:v>
                </c:pt>
                <c:pt idx="27">
                  <c:v>2.6570283870308131E-2</c:v>
                </c:pt>
                <c:pt idx="28">
                  <c:v>3.0043687348844994E-2</c:v>
                </c:pt>
                <c:pt idx="29">
                  <c:v>2.5907324940123821E-2</c:v>
                </c:pt>
                <c:pt idx="30">
                  <c:v>2.0861951283232649E-2</c:v>
                </c:pt>
              </c:numCache>
            </c:numRef>
          </c:yVal>
          <c:smooth val="0"/>
        </c:ser>
        <c:ser>
          <c:idx val="0"/>
          <c:order val="1"/>
          <c:tx>
            <c:v>1999-2007</c:v>
          </c:tx>
          <c:spPr>
            <a:ln w="28575">
              <a:noFill/>
            </a:ln>
          </c:spPr>
          <c:marker>
            <c:spPr>
              <a:solidFill>
                <a:srgbClr val="4B3789"/>
              </a:solidFill>
              <a:ln>
                <a:noFill/>
              </a:ln>
            </c:spPr>
          </c:marker>
          <c:trendline>
            <c:spPr>
              <a:ln>
                <a:solidFill>
                  <a:srgbClr val="4B3789"/>
                </a:solidFill>
              </a:ln>
            </c:spPr>
            <c:trendlineType val="linear"/>
            <c:dispRSqr val="0"/>
            <c:dispEq val="0"/>
          </c:trendline>
          <c:xVal>
            <c:numRef>
              <c:f>'Graph Hyper 9'!$B$34:$B$69</c:f>
              <c:numCache>
                <c:formatCode>0.0</c:formatCode>
                <c:ptCount val="36"/>
                <c:pt idx="0">
                  <c:v>7.2</c:v>
                </c:pt>
                <c:pt idx="1">
                  <c:v>7.6</c:v>
                </c:pt>
                <c:pt idx="2">
                  <c:v>7.8</c:v>
                </c:pt>
                <c:pt idx="3">
                  <c:v>8.1</c:v>
                </c:pt>
                <c:pt idx="4">
                  <c:v>8</c:v>
                </c:pt>
                <c:pt idx="5">
                  <c:v>8.5</c:v>
                </c:pt>
                <c:pt idx="6">
                  <c:v>8.6</c:v>
                </c:pt>
                <c:pt idx="7">
                  <c:v>8.6999999999999993</c:v>
                </c:pt>
                <c:pt idx="8">
                  <c:v>8.6999999999999993</c:v>
                </c:pt>
                <c:pt idx="9">
                  <c:v>8.6</c:v>
                </c:pt>
                <c:pt idx="10">
                  <c:v>8.4</c:v>
                </c:pt>
                <c:pt idx="11">
                  <c:v>8.3000000000000007</c:v>
                </c:pt>
                <c:pt idx="12">
                  <c:v>8.5</c:v>
                </c:pt>
                <c:pt idx="13">
                  <c:v>8.5</c:v>
                </c:pt>
                <c:pt idx="14">
                  <c:v>8.4</c:v>
                </c:pt>
                <c:pt idx="15">
                  <c:v>8.6</c:v>
                </c:pt>
                <c:pt idx="16">
                  <c:v>8.4</c:v>
                </c:pt>
                <c:pt idx="17">
                  <c:v>8</c:v>
                </c:pt>
                <c:pt idx="18">
                  <c:v>8.1</c:v>
                </c:pt>
                <c:pt idx="19">
                  <c:v>8</c:v>
                </c:pt>
                <c:pt idx="20">
                  <c:v>7.6</c:v>
                </c:pt>
                <c:pt idx="21">
                  <c:v>7.5</c:v>
                </c:pt>
                <c:pt idx="22">
                  <c:v>7.5</c:v>
                </c:pt>
                <c:pt idx="23">
                  <c:v>7.5</c:v>
                </c:pt>
                <c:pt idx="24">
                  <c:v>7.5</c:v>
                </c:pt>
                <c:pt idx="25">
                  <c:v>7.4</c:v>
                </c:pt>
                <c:pt idx="26">
                  <c:v>7.3</c:v>
                </c:pt>
                <c:pt idx="27">
                  <c:v>7.4</c:v>
                </c:pt>
                <c:pt idx="28">
                  <c:v>7.7</c:v>
                </c:pt>
                <c:pt idx="29">
                  <c:v>8</c:v>
                </c:pt>
                <c:pt idx="30">
                  <c:v>8.3000000000000007</c:v>
                </c:pt>
                <c:pt idx="31">
                  <c:v>8.6999999999999993</c:v>
                </c:pt>
                <c:pt idx="32">
                  <c:v>9.1</c:v>
                </c:pt>
                <c:pt idx="33">
                  <c:v>9.5</c:v>
                </c:pt>
                <c:pt idx="34">
                  <c:v>9.8000000000000007</c:v>
                </c:pt>
                <c:pt idx="35">
                  <c:v>9.9</c:v>
                </c:pt>
              </c:numCache>
            </c:numRef>
          </c:xVal>
          <c:yVal>
            <c:numRef>
              <c:f>'Graph Hyper 9'!$C$34:$C$69</c:f>
              <c:numCache>
                <c:formatCode>0.0%</c:formatCode>
                <c:ptCount val="36"/>
                <c:pt idx="0">
                  <c:v>1.2100781711185116E-2</c:v>
                </c:pt>
                <c:pt idx="1">
                  <c:v>1.3145634674261775E-2</c:v>
                </c:pt>
                <c:pt idx="2">
                  <c:v>1.754983379211561E-2</c:v>
                </c:pt>
                <c:pt idx="3">
                  <c:v>2.5868005912402348E-2</c:v>
                </c:pt>
                <c:pt idx="4">
                  <c:v>3.7774210303830991E-2</c:v>
                </c:pt>
                <c:pt idx="5">
                  <c:v>4.2441138045738347E-2</c:v>
                </c:pt>
                <c:pt idx="6">
                  <c:v>4.5284175778297575E-2</c:v>
                </c:pt>
                <c:pt idx="7">
                  <c:v>4.434014946962983E-2</c:v>
                </c:pt>
                <c:pt idx="8">
                  <c:v>4.1680285640211645E-2</c:v>
                </c:pt>
                <c:pt idx="9">
                  <c:v>3.4470249064085801E-2</c:v>
                </c:pt>
                <c:pt idx="10">
                  <c:v>2.7546320103236432E-2</c:v>
                </c:pt>
                <c:pt idx="11">
                  <c:v>2.2928151412188402E-2</c:v>
                </c:pt>
                <c:pt idx="12">
                  <c:v>2.2987339749984681E-2</c:v>
                </c:pt>
                <c:pt idx="13">
                  <c:v>1.9141135515643226E-2</c:v>
                </c:pt>
                <c:pt idx="14">
                  <c:v>2.2982688388405448E-2</c:v>
                </c:pt>
                <c:pt idx="15">
                  <c:v>2.5715929447791774E-2</c:v>
                </c:pt>
                <c:pt idx="16">
                  <c:v>2.3094608331521993E-2</c:v>
                </c:pt>
                <c:pt idx="17">
                  <c:v>2.7779076979136175E-2</c:v>
                </c:pt>
                <c:pt idx="18">
                  <c:v>2.8978632822070916E-2</c:v>
                </c:pt>
                <c:pt idx="19">
                  <c:v>4.2369213428104402E-2</c:v>
                </c:pt>
                <c:pt idx="20">
                  <c:v>5.6214431731012482E-2</c:v>
                </c:pt>
                <c:pt idx="21">
                  <c:v>6.0826067071917844E-2</c:v>
                </c:pt>
                <c:pt idx="22">
                  <c:v>6.4746549388567054E-2</c:v>
                </c:pt>
                <c:pt idx="23">
                  <c:v>5.898018756710921E-2</c:v>
                </c:pt>
                <c:pt idx="24">
                  <c:v>4.2550805873743602E-2</c:v>
                </c:pt>
                <c:pt idx="25">
                  <c:v>3.9618612243341511E-2</c:v>
                </c:pt>
                <c:pt idx="26">
                  <c:v>3.7704830885922469E-2</c:v>
                </c:pt>
                <c:pt idx="27">
                  <c:v>3.487848047729436E-2</c:v>
                </c:pt>
                <c:pt idx="28">
                  <c:v>4.6897100839515815E-2</c:v>
                </c:pt>
                <c:pt idx="29">
                  <c:v>5.0801537557891185E-2</c:v>
                </c:pt>
                <c:pt idx="30">
                  <c:v>5.0127133045431815E-2</c:v>
                </c:pt>
                <c:pt idx="31">
                  <c:v>4.3166179318902209E-2</c:v>
                </c:pt>
                <c:pt idx="32">
                  <c:v>3.625346908286553E-2</c:v>
                </c:pt>
                <c:pt idx="33">
                  <c:v>3.1352907083616266E-2</c:v>
                </c:pt>
                <c:pt idx="34">
                  <c:v>2.9089974371335092E-2</c:v>
                </c:pt>
                <c:pt idx="35">
                  <c:v>3.0642086971669258E-2</c:v>
                </c:pt>
              </c:numCache>
            </c:numRef>
          </c:yVal>
          <c:smooth val="0"/>
        </c:ser>
        <c:ser>
          <c:idx val="2"/>
          <c:order val="2"/>
          <c:tx>
            <c:v>1990-1999</c:v>
          </c:tx>
          <c:spPr>
            <a:ln w="28575">
              <a:noFill/>
            </a:ln>
          </c:spPr>
          <c:marker>
            <c:spPr>
              <a:solidFill>
                <a:srgbClr val="13C4A6"/>
              </a:solidFill>
              <a:ln>
                <a:noFill/>
              </a:ln>
            </c:spPr>
          </c:marker>
          <c:trendline>
            <c:spPr>
              <a:ln>
                <a:solidFill>
                  <a:srgbClr val="13C4A6"/>
                </a:solidFill>
              </a:ln>
            </c:spPr>
            <c:trendlineType val="linear"/>
            <c:dispRSqr val="0"/>
            <c:dispEq val="0"/>
          </c:trendline>
          <c:xVal>
            <c:numRef>
              <c:f>'Graph Hyper 9'!$B$70:$B$105</c:f>
              <c:numCache>
                <c:formatCode>0.0</c:formatCode>
                <c:ptCount val="36"/>
                <c:pt idx="0">
                  <c:v>9.8000000000000007</c:v>
                </c:pt>
                <c:pt idx="1">
                  <c:v>9.8000000000000007</c:v>
                </c:pt>
                <c:pt idx="2">
                  <c:v>9.9</c:v>
                </c:pt>
                <c:pt idx="3">
                  <c:v>10</c:v>
                </c:pt>
                <c:pt idx="4">
                  <c:v>10.199999999999999</c:v>
                </c:pt>
                <c:pt idx="5">
                  <c:v>10.3</c:v>
                </c:pt>
                <c:pt idx="6">
                  <c:v>10.4</c:v>
                </c:pt>
                <c:pt idx="7">
                  <c:v>10.3</c:v>
                </c:pt>
                <c:pt idx="8">
                  <c:v>10.199999999999999</c:v>
                </c:pt>
                <c:pt idx="9">
                  <c:v>10.199999999999999</c:v>
                </c:pt>
                <c:pt idx="10">
                  <c:v>10.199999999999999</c:v>
                </c:pt>
                <c:pt idx="11">
                  <c:v>9.9</c:v>
                </c:pt>
                <c:pt idx="12">
                  <c:v>9.6</c:v>
                </c:pt>
                <c:pt idx="13">
                  <c:v>9.5</c:v>
                </c:pt>
                <c:pt idx="14">
                  <c:v>9.6999999999999993</c:v>
                </c:pt>
                <c:pt idx="15">
                  <c:v>9.9</c:v>
                </c:pt>
                <c:pt idx="16">
                  <c:v>10</c:v>
                </c:pt>
                <c:pt idx="17">
                  <c:v>10.3</c:v>
                </c:pt>
                <c:pt idx="18">
                  <c:v>10.4</c:v>
                </c:pt>
                <c:pt idx="19">
                  <c:v>10.3</c:v>
                </c:pt>
                <c:pt idx="20">
                  <c:v>10.1</c:v>
                </c:pt>
                <c:pt idx="21">
                  <c:v>9.8000000000000007</c:v>
                </c:pt>
                <c:pt idx="22">
                  <c:v>9.5</c:v>
                </c:pt>
                <c:pt idx="23">
                  <c:v>9.1999999999999993</c:v>
                </c:pt>
                <c:pt idx="24">
                  <c:v>8.9</c:v>
                </c:pt>
                <c:pt idx="25">
                  <c:v>8.8000000000000007</c:v>
                </c:pt>
                <c:pt idx="26">
                  <c:v>8.6</c:v>
                </c:pt>
                <c:pt idx="27">
                  <c:v>8.3000000000000007</c:v>
                </c:pt>
                <c:pt idx="28">
                  <c:v>8.1</c:v>
                </c:pt>
                <c:pt idx="29">
                  <c:v>7.9</c:v>
                </c:pt>
                <c:pt idx="30">
                  <c:v>7.7</c:v>
                </c:pt>
                <c:pt idx="31">
                  <c:v>7.5</c:v>
                </c:pt>
                <c:pt idx="32">
                  <c:v>7.6</c:v>
                </c:pt>
                <c:pt idx="33">
                  <c:v>7.6</c:v>
                </c:pt>
                <c:pt idx="34">
                  <c:v>7.6</c:v>
                </c:pt>
                <c:pt idx="35">
                  <c:v>7.7</c:v>
                </c:pt>
              </c:numCache>
            </c:numRef>
          </c:xVal>
          <c:yVal>
            <c:numRef>
              <c:f>'Graph Hyper 9'!$C$70:$C$105</c:f>
              <c:numCache>
                <c:formatCode>0.0%</c:formatCode>
                <c:ptCount val="36"/>
                <c:pt idx="0">
                  <c:v>3.1436570578651901E-2</c:v>
                </c:pt>
                <c:pt idx="1">
                  <c:v>2.8649521719469773E-2</c:v>
                </c:pt>
                <c:pt idx="2">
                  <c:v>2.5565991278165168E-2</c:v>
                </c:pt>
                <c:pt idx="3">
                  <c:v>2.7771367985948148E-2</c:v>
                </c:pt>
                <c:pt idx="4">
                  <c:v>2.6319985345177654E-2</c:v>
                </c:pt>
                <c:pt idx="5">
                  <c:v>2.3497052972307308E-2</c:v>
                </c:pt>
                <c:pt idx="6">
                  <c:v>2.3435316999498745E-2</c:v>
                </c:pt>
                <c:pt idx="7">
                  <c:v>2.1565452123133433E-2</c:v>
                </c:pt>
                <c:pt idx="8">
                  <c:v>2.0794757057909008E-2</c:v>
                </c:pt>
                <c:pt idx="9">
                  <c:v>2.3022408399997918E-2</c:v>
                </c:pt>
                <c:pt idx="10">
                  <c:v>2.4663852050830659E-2</c:v>
                </c:pt>
                <c:pt idx="11">
                  <c:v>2.9030452533138851E-2</c:v>
                </c:pt>
                <c:pt idx="12">
                  <c:v>3.0951875571833876E-2</c:v>
                </c:pt>
                <c:pt idx="13">
                  <c:v>3.9634469887074308E-2</c:v>
                </c:pt>
                <c:pt idx="14">
                  <c:v>4.0963908865433662E-2</c:v>
                </c:pt>
                <c:pt idx="15">
                  <c:v>3.297880377478446E-2</c:v>
                </c:pt>
                <c:pt idx="16">
                  <c:v>2.8577769093167005E-2</c:v>
                </c:pt>
                <c:pt idx="17">
                  <c:v>2.0631943990303103E-2</c:v>
                </c:pt>
                <c:pt idx="18">
                  <c:v>1.6019483566377613E-2</c:v>
                </c:pt>
                <c:pt idx="19">
                  <c:v>1.9566027470476755E-2</c:v>
                </c:pt>
                <c:pt idx="20">
                  <c:v>2.6987075610961586E-2</c:v>
                </c:pt>
                <c:pt idx="21">
                  <c:v>3.4653727391014577E-2</c:v>
                </c:pt>
                <c:pt idx="22">
                  <c:v>4.4683469217023264E-2</c:v>
                </c:pt>
                <c:pt idx="23">
                  <c:v>4.3812409630876958E-2</c:v>
                </c:pt>
                <c:pt idx="24">
                  <c:v>4.6902090317149314E-2</c:v>
                </c:pt>
                <c:pt idx="25">
                  <c:v>4.9788931444857631E-2</c:v>
                </c:pt>
                <c:pt idx="26">
                  <c:v>4.4280860422263979E-2</c:v>
                </c:pt>
                <c:pt idx="27">
                  <c:v>5.4767777907710258E-2</c:v>
                </c:pt>
                <c:pt idx="28">
                  <c:v>4.4591996461095462E-2</c:v>
                </c:pt>
                <c:pt idx="29">
                  <c:v>4.1368178380853937E-2</c:v>
                </c:pt>
                <c:pt idx="30">
                  <c:v>4.7846737161587827E-2</c:v>
                </c:pt>
                <c:pt idx="31">
                  <c:v>5.1002409666615955E-2</c:v>
                </c:pt>
                <c:pt idx="32">
                  <c:v>5.7674214849758654E-2</c:v>
                </c:pt>
                <c:pt idx="33">
                  <c:v>6.4780256048708518E-2</c:v>
                </c:pt>
                <c:pt idx="34">
                  <c:v>6.2210869698593019E-2</c:v>
                </c:pt>
                <c:pt idx="35">
                  <c:v>5.9562835126092617E-2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783296"/>
        <c:axId val="257785216"/>
      </c:scatterChart>
      <c:valAx>
        <c:axId val="257783296"/>
        <c:scaling>
          <c:orientation val="minMax"/>
          <c:min val="6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Chômage</a:t>
                </a:r>
              </a:p>
            </c:rich>
          </c:tx>
          <c:layout>
            <c:manualLayout>
              <c:xMode val="edge"/>
              <c:yMode val="edge"/>
              <c:x val="0.52119216000777679"/>
              <c:y val="0.8149430344049633"/>
            </c:manualLayout>
          </c:layout>
          <c:overlay val="0"/>
        </c:title>
        <c:numFmt formatCode="0.0" sourceLinked="1"/>
        <c:majorTickMark val="cross"/>
        <c:minorTickMark val="none"/>
        <c:tickLblPos val="nextTo"/>
        <c:crossAx val="257785216"/>
        <c:crosses val="autoZero"/>
        <c:crossBetween val="midCat"/>
      </c:valAx>
      <c:valAx>
        <c:axId val="25778521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Croissance du salaire horaire nominal</a:t>
                </a:r>
              </a:p>
            </c:rich>
          </c:tx>
          <c:layout>
            <c:manualLayout>
              <c:xMode val="edge"/>
              <c:yMode val="edge"/>
              <c:x val="0.1166259877892622"/>
              <c:y val="0.2770329483146991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25778329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6201759502284438E-2"/>
          <c:y val="0.85689904117315285"/>
          <c:w val="0.9"/>
          <c:h val="4.520163326040938E-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33084124570248"/>
          <c:y val="0.10461123395888917"/>
          <c:w val="0.83605627404757443"/>
          <c:h val="0.68913683595687103"/>
        </c:manualLayout>
      </c:layout>
      <c:lineChart>
        <c:grouping val="standard"/>
        <c:varyColors val="0"/>
        <c:ser>
          <c:idx val="0"/>
          <c:order val="0"/>
          <c:tx>
            <c:strRef>
              <c:f>'Graph Hyper 10'!$H$3</c:f>
              <c:strCache>
                <c:ptCount val="1"/>
                <c:pt idx="0">
                  <c:v>France 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 Hyper 10'!$G$4:$G$86</c:f>
              <c:numCache>
                <c:formatCode>General</c:formatCode>
                <c:ptCount val="83"/>
                <c:pt idx="0">
                  <c:v>1995</c:v>
                </c:pt>
                <c:pt idx="4">
                  <c:v>1996</c:v>
                </c:pt>
                <c:pt idx="8">
                  <c:v>1997</c:v>
                </c:pt>
                <c:pt idx="12">
                  <c:v>1998</c:v>
                </c:pt>
                <c:pt idx="16">
                  <c:v>1999</c:v>
                </c:pt>
                <c:pt idx="20">
                  <c:v>2000</c:v>
                </c:pt>
                <c:pt idx="24">
                  <c:v>2001</c:v>
                </c:pt>
                <c:pt idx="28">
                  <c:v>2002</c:v>
                </c:pt>
                <c:pt idx="32">
                  <c:v>2003</c:v>
                </c:pt>
                <c:pt idx="36">
                  <c:v>2004</c:v>
                </c:pt>
                <c:pt idx="40">
                  <c:v>2005</c:v>
                </c:pt>
                <c:pt idx="44">
                  <c:v>2006</c:v>
                </c:pt>
                <c:pt idx="48">
                  <c:v>2007</c:v>
                </c:pt>
                <c:pt idx="52">
                  <c:v>2008</c:v>
                </c:pt>
                <c:pt idx="56">
                  <c:v>2009</c:v>
                </c:pt>
                <c:pt idx="60">
                  <c:v>2010</c:v>
                </c:pt>
                <c:pt idx="64">
                  <c:v>2011</c:v>
                </c:pt>
                <c:pt idx="68">
                  <c:v>2012</c:v>
                </c:pt>
                <c:pt idx="72">
                  <c:v>2013</c:v>
                </c:pt>
                <c:pt idx="76">
                  <c:v>2014</c:v>
                </c:pt>
                <c:pt idx="80">
                  <c:v>2015</c:v>
                </c:pt>
              </c:numCache>
            </c:numRef>
          </c:cat>
          <c:val>
            <c:numRef>
              <c:f>'Graph Hyper 10'!$H$4:$H$86</c:f>
              <c:numCache>
                <c:formatCode>0.00</c:formatCode>
                <c:ptCount val="83"/>
                <c:pt idx="0">
                  <c:v>98.83</c:v>
                </c:pt>
                <c:pt idx="1">
                  <c:v>99.59</c:v>
                </c:pt>
                <c:pt idx="2">
                  <c:v>101.42</c:v>
                </c:pt>
                <c:pt idx="3">
                  <c:v>100.16</c:v>
                </c:pt>
                <c:pt idx="4">
                  <c:v>99.11</c:v>
                </c:pt>
                <c:pt idx="5">
                  <c:v>100.29</c:v>
                </c:pt>
                <c:pt idx="6">
                  <c:v>102.41</c:v>
                </c:pt>
                <c:pt idx="7">
                  <c:v>101.71</c:v>
                </c:pt>
                <c:pt idx="8">
                  <c:v>97.69</c:v>
                </c:pt>
                <c:pt idx="9">
                  <c:v>100.76</c:v>
                </c:pt>
                <c:pt idx="10">
                  <c:v>101.71</c:v>
                </c:pt>
                <c:pt idx="11">
                  <c:v>101.47</c:v>
                </c:pt>
                <c:pt idx="12">
                  <c:v>99.58</c:v>
                </c:pt>
                <c:pt idx="13">
                  <c:v>101.94</c:v>
                </c:pt>
                <c:pt idx="14">
                  <c:v>104.54</c:v>
                </c:pt>
                <c:pt idx="15">
                  <c:v>104.07</c:v>
                </c:pt>
                <c:pt idx="16">
                  <c:v>105.25</c:v>
                </c:pt>
                <c:pt idx="17">
                  <c:v>107.84</c:v>
                </c:pt>
                <c:pt idx="18">
                  <c:v>112.32</c:v>
                </c:pt>
                <c:pt idx="19">
                  <c:v>112.56</c:v>
                </c:pt>
                <c:pt idx="20">
                  <c:v>114.45</c:v>
                </c:pt>
                <c:pt idx="21">
                  <c:v>117.99</c:v>
                </c:pt>
                <c:pt idx="22">
                  <c:v>122.47</c:v>
                </c:pt>
                <c:pt idx="23">
                  <c:v>121.76</c:v>
                </c:pt>
                <c:pt idx="24">
                  <c:v>123.42</c:v>
                </c:pt>
                <c:pt idx="25">
                  <c:v>127.66</c:v>
                </c:pt>
                <c:pt idx="26">
                  <c:v>131.66999999999999</c:v>
                </c:pt>
                <c:pt idx="27">
                  <c:v>131.66999999999999</c:v>
                </c:pt>
                <c:pt idx="28">
                  <c:v>132.85</c:v>
                </c:pt>
                <c:pt idx="29">
                  <c:v>137.57</c:v>
                </c:pt>
                <c:pt idx="30">
                  <c:v>143.71</c:v>
                </c:pt>
                <c:pt idx="31">
                  <c:v>145.13</c:v>
                </c:pt>
                <c:pt idx="32">
                  <c:v>147.72</c:v>
                </c:pt>
                <c:pt idx="33">
                  <c:v>153.62</c:v>
                </c:pt>
                <c:pt idx="34">
                  <c:v>160.46</c:v>
                </c:pt>
                <c:pt idx="35">
                  <c:v>163.53</c:v>
                </c:pt>
                <c:pt idx="36">
                  <c:v>168.96</c:v>
                </c:pt>
                <c:pt idx="37">
                  <c:v>176.04</c:v>
                </c:pt>
                <c:pt idx="38">
                  <c:v>185.24</c:v>
                </c:pt>
                <c:pt idx="39">
                  <c:v>189.72</c:v>
                </c:pt>
                <c:pt idx="40">
                  <c:v>195.15</c:v>
                </c:pt>
                <c:pt idx="41">
                  <c:v>203.65</c:v>
                </c:pt>
                <c:pt idx="42">
                  <c:v>214.03</c:v>
                </c:pt>
                <c:pt idx="43">
                  <c:v>218.04</c:v>
                </c:pt>
                <c:pt idx="44">
                  <c:v>223</c:v>
                </c:pt>
                <c:pt idx="45">
                  <c:v>230.08</c:v>
                </c:pt>
                <c:pt idx="46">
                  <c:v>237.44</c:v>
                </c:pt>
                <c:pt idx="47">
                  <c:v>239.41</c:v>
                </c:pt>
                <c:pt idx="48">
                  <c:v>241.13</c:v>
                </c:pt>
                <c:pt idx="49">
                  <c:v>245.3</c:v>
                </c:pt>
                <c:pt idx="50">
                  <c:v>250.95</c:v>
                </c:pt>
                <c:pt idx="51">
                  <c:v>252.67</c:v>
                </c:pt>
                <c:pt idx="52">
                  <c:v>250.95</c:v>
                </c:pt>
                <c:pt idx="53">
                  <c:v>251.68</c:v>
                </c:pt>
                <c:pt idx="54">
                  <c:v>252.42</c:v>
                </c:pt>
                <c:pt idx="55">
                  <c:v>243.83</c:v>
                </c:pt>
                <c:pt idx="56">
                  <c:v>234.74</c:v>
                </c:pt>
                <c:pt idx="57">
                  <c:v>231.3</c:v>
                </c:pt>
                <c:pt idx="58">
                  <c:v>235.23</c:v>
                </c:pt>
                <c:pt idx="59">
                  <c:v>235.97</c:v>
                </c:pt>
                <c:pt idx="60">
                  <c:v>237.69</c:v>
                </c:pt>
                <c:pt idx="61">
                  <c:v>242.6</c:v>
                </c:pt>
                <c:pt idx="62">
                  <c:v>249.47</c:v>
                </c:pt>
                <c:pt idx="63">
                  <c:v>252.42</c:v>
                </c:pt>
                <c:pt idx="64">
                  <c:v>253.89</c:v>
                </c:pt>
                <c:pt idx="65">
                  <c:v>259.05</c:v>
                </c:pt>
                <c:pt idx="66">
                  <c:v>264.20999999999998</c:v>
                </c:pt>
                <c:pt idx="67">
                  <c:v>261.75</c:v>
                </c:pt>
                <c:pt idx="68">
                  <c:v>258.31</c:v>
                </c:pt>
                <c:pt idx="69">
                  <c:v>258.56</c:v>
                </c:pt>
                <c:pt idx="70">
                  <c:v>260.27999999999997</c:v>
                </c:pt>
                <c:pt idx="71">
                  <c:v>256.35000000000002</c:v>
                </c:pt>
                <c:pt idx="72">
                  <c:v>253.4</c:v>
                </c:pt>
                <c:pt idx="73">
                  <c:v>252.91</c:v>
                </c:pt>
                <c:pt idx="74">
                  <c:v>255.12</c:v>
                </c:pt>
                <c:pt idx="75">
                  <c:v>252.42</c:v>
                </c:pt>
                <c:pt idx="76">
                  <c:v>249.47</c:v>
                </c:pt>
                <c:pt idx="77">
                  <c:v>249.97</c:v>
                </c:pt>
                <c:pt idx="78">
                  <c:v>251.68</c:v>
                </c:pt>
                <c:pt idx="79">
                  <c:v>246.53</c:v>
                </c:pt>
                <c:pt idx="80">
                  <c:v>244.32</c:v>
                </c:pt>
                <c:pt idx="81">
                  <c:v>244.56</c:v>
                </c:pt>
                <c:pt idx="82">
                  <c:v>248.62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Hyper 10'!$I$3</c:f>
              <c:strCache>
                <c:ptCount val="1"/>
                <c:pt idx="0">
                  <c:v>Espagne</c:v>
                </c:pt>
              </c:strCache>
            </c:strRef>
          </c:tx>
          <c:spPr>
            <a:ln w="34925">
              <a:solidFill>
                <a:srgbClr val="FF6680"/>
              </a:solidFill>
              <a:prstDash val="solid"/>
            </a:ln>
          </c:spPr>
          <c:marker>
            <c:symbol val="none"/>
          </c:marker>
          <c:cat>
            <c:numRef>
              <c:f>'Graph Hyper 10'!$G$4:$G$86</c:f>
              <c:numCache>
                <c:formatCode>General</c:formatCode>
                <c:ptCount val="83"/>
                <c:pt idx="0">
                  <c:v>1995</c:v>
                </c:pt>
                <c:pt idx="4">
                  <c:v>1996</c:v>
                </c:pt>
                <c:pt idx="8">
                  <c:v>1997</c:v>
                </c:pt>
                <c:pt idx="12">
                  <c:v>1998</c:v>
                </c:pt>
                <c:pt idx="16">
                  <c:v>1999</c:v>
                </c:pt>
                <c:pt idx="20">
                  <c:v>2000</c:v>
                </c:pt>
                <c:pt idx="24">
                  <c:v>2001</c:v>
                </c:pt>
                <c:pt idx="28">
                  <c:v>2002</c:v>
                </c:pt>
                <c:pt idx="32">
                  <c:v>2003</c:v>
                </c:pt>
                <c:pt idx="36">
                  <c:v>2004</c:v>
                </c:pt>
                <c:pt idx="40">
                  <c:v>2005</c:v>
                </c:pt>
                <c:pt idx="44">
                  <c:v>2006</c:v>
                </c:pt>
                <c:pt idx="48">
                  <c:v>2007</c:v>
                </c:pt>
                <c:pt idx="52">
                  <c:v>2008</c:v>
                </c:pt>
                <c:pt idx="56">
                  <c:v>2009</c:v>
                </c:pt>
                <c:pt idx="60">
                  <c:v>2010</c:v>
                </c:pt>
                <c:pt idx="64">
                  <c:v>2011</c:v>
                </c:pt>
                <c:pt idx="68">
                  <c:v>2012</c:v>
                </c:pt>
                <c:pt idx="72">
                  <c:v>2013</c:v>
                </c:pt>
                <c:pt idx="76">
                  <c:v>2014</c:v>
                </c:pt>
                <c:pt idx="80">
                  <c:v>2015</c:v>
                </c:pt>
              </c:numCache>
            </c:numRef>
          </c:cat>
          <c:val>
            <c:numRef>
              <c:f>'Graph Hyper 10'!$I$4:$I$86</c:f>
              <c:numCache>
                <c:formatCode>0.00</c:formatCode>
                <c:ptCount val="83"/>
                <c:pt idx="0">
                  <c:v>98.67</c:v>
                </c:pt>
                <c:pt idx="1">
                  <c:v>99.9</c:v>
                </c:pt>
                <c:pt idx="2">
                  <c:v>100.56</c:v>
                </c:pt>
                <c:pt idx="3">
                  <c:v>100.87</c:v>
                </c:pt>
                <c:pt idx="4">
                  <c:v>101.25</c:v>
                </c:pt>
                <c:pt idx="5">
                  <c:v>101.97</c:v>
                </c:pt>
                <c:pt idx="6">
                  <c:v>102.03</c:v>
                </c:pt>
                <c:pt idx="7">
                  <c:v>102.22</c:v>
                </c:pt>
                <c:pt idx="8">
                  <c:v>102.42</c:v>
                </c:pt>
                <c:pt idx="9">
                  <c:v>103.22</c:v>
                </c:pt>
                <c:pt idx="10">
                  <c:v>103.76</c:v>
                </c:pt>
                <c:pt idx="11">
                  <c:v>104.54</c:v>
                </c:pt>
                <c:pt idx="12">
                  <c:v>104.93</c:v>
                </c:pt>
                <c:pt idx="13">
                  <c:v>107.24</c:v>
                </c:pt>
                <c:pt idx="14">
                  <c:v>109.4</c:v>
                </c:pt>
                <c:pt idx="15">
                  <c:v>111.61</c:v>
                </c:pt>
                <c:pt idx="16">
                  <c:v>115</c:v>
                </c:pt>
                <c:pt idx="17">
                  <c:v>118.84</c:v>
                </c:pt>
                <c:pt idx="18">
                  <c:v>122.08</c:v>
                </c:pt>
                <c:pt idx="19">
                  <c:v>122.23</c:v>
                </c:pt>
                <c:pt idx="20">
                  <c:v>126.21</c:v>
                </c:pt>
                <c:pt idx="21">
                  <c:v>129.75</c:v>
                </c:pt>
                <c:pt idx="22">
                  <c:v>131.52000000000001</c:v>
                </c:pt>
                <c:pt idx="23">
                  <c:v>131.66999999999999</c:v>
                </c:pt>
                <c:pt idx="24">
                  <c:v>137.12</c:v>
                </c:pt>
                <c:pt idx="25">
                  <c:v>141.84</c:v>
                </c:pt>
                <c:pt idx="26">
                  <c:v>144.94</c:v>
                </c:pt>
                <c:pt idx="27">
                  <c:v>146.41</c:v>
                </c:pt>
                <c:pt idx="28">
                  <c:v>155.11000000000001</c:v>
                </c:pt>
                <c:pt idx="29">
                  <c:v>164.69</c:v>
                </c:pt>
                <c:pt idx="30">
                  <c:v>168.53</c:v>
                </c:pt>
                <c:pt idx="31">
                  <c:v>171.77</c:v>
                </c:pt>
                <c:pt idx="32">
                  <c:v>181.35</c:v>
                </c:pt>
                <c:pt idx="33">
                  <c:v>193.15</c:v>
                </c:pt>
                <c:pt idx="34">
                  <c:v>198.31</c:v>
                </c:pt>
                <c:pt idx="35">
                  <c:v>203.47</c:v>
                </c:pt>
                <c:pt idx="36">
                  <c:v>214.68</c:v>
                </c:pt>
                <c:pt idx="37">
                  <c:v>226.91</c:v>
                </c:pt>
                <c:pt idx="38">
                  <c:v>231.63</c:v>
                </c:pt>
                <c:pt idx="39">
                  <c:v>238.56</c:v>
                </c:pt>
                <c:pt idx="40">
                  <c:v>248.44</c:v>
                </c:pt>
                <c:pt idx="41">
                  <c:v>258.47000000000003</c:v>
                </c:pt>
                <c:pt idx="42">
                  <c:v>262.74</c:v>
                </c:pt>
                <c:pt idx="43">
                  <c:v>268.93</c:v>
                </c:pt>
                <c:pt idx="44">
                  <c:v>278.93</c:v>
                </c:pt>
                <c:pt idx="45">
                  <c:v>290.87</c:v>
                </c:pt>
                <c:pt idx="46">
                  <c:v>300.37</c:v>
                </c:pt>
                <c:pt idx="47">
                  <c:v>308.13</c:v>
                </c:pt>
                <c:pt idx="48">
                  <c:v>315.52999999999997</c:v>
                </c:pt>
                <c:pt idx="49">
                  <c:v>324.54000000000002</c:v>
                </c:pt>
                <c:pt idx="50">
                  <c:v>328.05</c:v>
                </c:pt>
                <c:pt idx="51">
                  <c:v>325.70999999999998</c:v>
                </c:pt>
                <c:pt idx="52">
                  <c:v>324.51</c:v>
                </c:pt>
                <c:pt idx="53">
                  <c:v>323.66000000000003</c:v>
                </c:pt>
                <c:pt idx="54">
                  <c:v>318.51</c:v>
                </c:pt>
                <c:pt idx="55">
                  <c:v>308.68</c:v>
                </c:pt>
                <c:pt idx="56">
                  <c:v>300.43</c:v>
                </c:pt>
                <c:pt idx="57">
                  <c:v>299.08999999999997</c:v>
                </c:pt>
                <c:pt idx="58">
                  <c:v>296.37</c:v>
                </c:pt>
                <c:pt idx="59">
                  <c:v>295.17</c:v>
                </c:pt>
                <c:pt idx="60">
                  <c:v>291.48</c:v>
                </c:pt>
                <c:pt idx="61">
                  <c:v>296.22000000000003</c:v>
                </c:pt>
                <c:pt idx="62">
                  <c:v>291.31</c:v>
                </c:pt>
                <c:pt idx="63">
                  <c:v>291.01</c:v>
                </c:pt>
                <c:pt idx="64">
                  <c:v>281.10000000000002</c:v>
                </c:pt>
                <c:pt idx="65">
                  <c:v>277.73</c:v>
                </c:pt>
                <c:pt idx="66">
                  <c:v>267.82</c:v>
                </c:pt>
                <c:pt idx="67">
                  <c:v>253.92</c:v>
                </c:pt>
                <c:pt idx="68">
                  <c:v>241.26</c:v>
                </c:pt>
                <c:pt idx="69">
                  <c:v>233.42</c:v>
                </c:pt>
                <c:pt idx="70">
                  <c:v>224.7</c:v>
                </c:pt>
                <c:pt idx="71">
                  <c:v>221.54</c:v>
                </c:pt>
                <c:pt idx="72">
                  <c:v>210.31</c:v>
                </c:pt>
                <c:pt idx="73">
                  <c:v>208.64</c:v>
                </c:pt>
                <c:pt idx="74">
                  <c:v>210.28</c:v>
                </c:pt>
                <c:pt idx="75">
                  <c:v>207.59</c:v>
                </c:pt>
                <c:pt idx="76">
                  <c:v>206.95</c:v>
                </c:pt>
                <c:pt idx="77">
                  <c:v>210.4</c:v>
                </c:pt>
                <c:pt idx="78">
                  <c:v>210.87</c:v>
                </c:pt>
                <c:pt idx="79">
                  <c:v>211.25</c:v>
                </c:pt>
                <c:pt idx="80">
                  <c:v>210.17</c:v>
                </c:pt>
                <c:pt idx="81">
                  <c:v>218.85</c:v>
                </c:pt>
                <c:pt idx="82">
                  <c:v>220.32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Hyper 10'!$J$3</c:f>
              <c:strCache>
                <c:ptCount val="1"/>
                <c:pt idx="0">
                  <c:v>Italie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'Graph Hyper 10'!$G$4:$G$86</c:f>
              <c:numCache>
                <c:formatCode>General</c:formatCode>
                <c:ptCount val="83"/>
                <c:pt idx="0">
                  <c:v>1995</c:v>
                </c:pt>
                <c:pt idx="4">
                  <c:v>1996</c:v>
                </c:pt>
                <c:pt idx="8">
                  <c:v>1997</c:v>
                </c:pt>
                <c:pt idx="12">
                  <c:v>1998</c:v>
                </c:pt>
                <c:pt idx="16">
                  <c:v>1999</c:v>
                </c:pt>
                <c:pt idx="20">
                  <c:v>2000</c:v>
                </c:pt>
                <c:pt idx="24">
                  <c:v>2001</c:v>
                </c:pt>
                <c:pt idx="28">
                  <c:v>2002</c:v>
                </c:pt>
                <c:pt idx="32">
                  <c:v>2003</c:v>
                </c:pt>
                <c:pt idx="36">
                  <c:v>2004</c:v>
                </c:pt>
                <c:pt idx="40">
                  <c:v>2005</c:v>
                </c:pt>
                <c:pt idx="44">
                  <c:v>2006</c:v>
                </c:pt>
                <c:pt idx="48">
                  <c:v>2007</c:v>
                </c:pt>
                <c:pt idx="52">
                  <c:v>2008</c:v>
                </c:pt>
                <c:pt idx="56">
                  <c:v>2009</c:v>
                </c:pt>
                <c:pt idx="60">
                  <c:v>2010</c:v>
                </c:pt>
                <c:pt idx="64">
                  <c:v>2011</c:v>
                </c:pt>
                <c:pt idx="68">
                  <c:v>2012</c:v>
                </c:pt>
                <c:pt idx="72">
                  <c:v>2013</c:v>
                </c:pt>
                <c:pt idx="76">
                  <c:v>2014</c:v>
                </c:pt>
                <c:pt idx="80">
                  <c:v>2015</c:v>
                </c:pt>
              </c:numCache>
            </c:numRef>
          </c:cat>
          <c:val>
            <c:numRef>
              <c:f>'Graph Hyper 10'!$J$4:$J$86</c:f>
              <c:numCache>
                <c:formatCode>0.00</c:formatCode>
                <c:ptCount val="83"/>
                <c:pt idx="0">
                  <c:v>98.37</c:v>
                </c:pt>
                <c:pt idx="1">
                  <c:v>99.42</c:v>
                </c:pt>
                <c:pt idx="2">
                  <c:v>100.64</c:v>
                </c:pt>
                <c:pt idx="3">
                  <c:v>101.57</c:v>
                </c:pt>
                <c:pt idx="4">
                  <c:v>102.59</c:v>
                </c:pt>
                <c:pt idx="5">
                  <c:v>103.08</c:v>
                </c:pt>
                <c:pt idx="6">
                  <c:v>104.32</c:v>
                </c:pt>
                <c:pt idx="7">
                  <c:v>105.38</c:v>
                </c:pt>
                <c:pt idx="8">
                  <c:v>107.07</c:v>
                </c:pt>
                <c:pt idx="9">
                  <c:v>107.28</c:v>
                </c:pt>
                <c:pt idx="10">
                  <c:v>107.33</c:v>
                </c:pt>
                <c:pt idx="11">
                  <c:v>107.82</c:v>
                </c:pt>
                <c:pt idx="12">
                  <c:v>106.35</c:v>
                </c:pt>
                <c:pt idx="13">
                  <c:v>107.5</c:v>
                </c:pt>
                <c:pt idx="14">
                  <c:v>107.72</c:v>
                </c:pt>
                <c:pt idx="15">
                  <c:v>107.75</c:v>
                </c:pt>
                <c:pt idx="16">
                  <c:v>107.52</c:v>
                </c:pt>
                <c:pt idx="17">
                  <c:v>108.21</c:v>
                </c:pt>
                <c:pt idx="18">
                  <c:v>108.74</c:v>
                </c:pt>
                <c:pt idx="19">
                  <c:v>109.35</c:v>
                </c:pt>
                <c:pt idx="20">
                  <c:v>110.91</c:v>
                </c:pt>
                <c:pt idx="21">
                  <c:v>111.85</c:v>
                </c:pt>
                <c:pt idx="22">
                  <c:v>113.38</c:v>
                </c:pt>
                <c:pt idx="23">
                  <c:v>114.68</c:v>
                </c:pt>
                <c:pt idx="24">
                  <c:v>116.01</c:v>
                </c:pt>
                <c:pt idx="25">
                  <c:v>117.48</c:v>
                </c:pt>
                <c:pt idx="26">
                  <c:v>120</c:v>
                </c:pt>
                <c:pt idx="27">
                  <c:v>123.21</c:v>
                </c:pt>
                <c:pt idx="28">
                  <c:v>130.28</c:v>
                </c:pt>
                <c:pt idx="29">
                  <c:v>133.02000000000001</c:v>
                </c:pt>
                <c:pt idx="30">
                  <c:v>134.62</c:v>
                </c:pt>
                <c:pt idx="31">
                  <c:v>135.62</c:v>
                </c:pt>
                <c:pt idx="32">
                  <c:v>138.69</c:v>
                </c:pt>
                <c:pt idx="33">
                  <c:v>140.55000000000001</c:v>
                </c:pt>
                <c:pt idx="34">
                  <c:v>143.15</c:v>
                </c:pt>
                <c:pt idx="35">
                  <c:v>144.04</c:v>
                </c:pt>
                <c:pt idx="36">
                  <c:v>145.53</c:v>
                </c:pt>
                <c:pt idx="37">
                  <c:v>148.47</c:v>
                </c:pt>
                <c:pt idx="38">
                  <c:v>152.36000000000001</c:v>
                </c:pt>
                <c:pt idx="39">
                  <c:v>154.69999999999999</c:v>
                </c:pt>
                <c:pt idx="40">
                  <c:v>157.65</c:v>
                </c:pt>
                <c:pt idx="41">
                  <c:v>160.56</c:v>
                </c:pt>
                <c:pt idx="42">
                  <c:v>163.69</c:v>
                </c:pt>
                <c:pt idx="43">
                  <c:v>165.16</c:v>
                </c:pt>
                <c:pt idx="44">
                  <c:v>166.94</c:v>
                </c:pt>
                <c:pt idx="45">
                  <c:v>170.18</c:v>
                </c:pt>
                <c:pt idx="46">
                  <c:v>173.27</c:v>
                </c:pt>
                <c:pt idx="47">
                  <c:v>174.43</c:v>
                </c:pt>
                <c:pt idx="48">
                  <c:v>176.73</c:v>
                </c:pt>
                <c:pt idx="49">
                  <c:v>178.75</c:v>
                </c:pt>
                <c:pt idx="50">
                  <c:v>181.21</c:v>
                </c:pt>
                <c:pt idx="51">
                  <c:v>182.17</c:v>
                </c:pt>
                <c:pt idx="52">
                  <c:v>183.33</c:v>
                </c:pt>
                <c:pt idx="53">
                  <c:v>185.16</c:v>
                </c:pt>
                <c:pt idx="54">
                  <c:v>185.95</c:v>
                </c:pt>
                <c:pt idx="55">
                  <c:v>183.12</c:v>
                </c:pt>
                <c:pt idx="56">
                  <c:v>183.77</c:v>
                </c:pt>
                <c:pt idx="57">
                  <c:v>183.57</c:v>
                </c:pt>
                <c:pt idx="58">
                  <c:v>183.85</c:v>
                </c:pt>
                <c:pt idx="59">
                  <c:v>182.65</c:v>
                </c:pt>
                <c:pt idx="60">
                  <c:v>179.9</c:v>
                </c:pt>
                <c:pt idx="61">
                  <c:v>180.81</c:v>
                </c:pt>
                <c:pt idx="62">
                  <c:v>181.35</c:v>
                </c:pt>
                <c:pt idx="63">
                  <c:v>181.17</c:v>
                </c:pt>
                <c:pt idx="64">
                  <c:v>180.99</c:v>
                </c:pt>
                <c:pt idx="65">
                  <c:v>182.98</c:v>
                </c:pt>
                <c:pt idx="66">
                  <c:v>182.98</c:v>
                </c:pt>
                <c:pt idx="67">
                  <c:v>181.71</c:v>
                </c:pt>
                <c:pt idx="68">
                  <c:v>180.63</c:v>
                </c:pt>
                <c:pt idx="69">
                  <c:v>179.18</c:v>
                </c:pt>
                <c:pt idx="70">
                  <c:v>176.11</c:v>
                </c:pt>
                <c:pt idx="71">
                  <c:v>172.31</c:v>
                </c:pt>
                <c:pt idx="72">
                  <c:v>169.78</c:v>
                </c:pt>
                <c:pt idx="73">
                  <c:v>168.69</c:v>
                </c:pt>
                <c:pt idx="74">
                  <c:v>166.16</c:v>
                </c:pt>
                <c:pt idx="75">
                  <c:v>163.09</c:v>
                </c:pt>
                <c:pt idx="76">
                  <c:v>161.46</c:v>
                </c:pt>
                <c:pt idx="77">
                  <c:v>160.38</c:v>
                </c:pt>
                <c:pt idx="78">
                  <c:v>159.65</c:v>
                </c:pt>
                <c:pt idx="79">
                  <c:v>157.12</c:v>
                </c:pt>
                <c:pt idx="80">
                  <c:v>155.68</c:v>
                </c:pt>
                <c:pt idx="81">
                  <c:v>155.68</c:v>
                </c:pt>
                <c:pt idx="82">
                  <c:v>156.04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Hyper 10'!$K$3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 Hyper 10'!$G$4:$G$86</c:f>
              <c:numCache>
                <c:formatCode>General</c:formatCode>
                <c:ptCount val="83"/>
                <c:pt idx="0">
                  <c:v>1995</c:v>
                </c:pt>
                <c:pt idx="4">
                  <c:v>1996</c:v>
                </c:pt>
                <c:pt idx="8">
                  <c:v>1997</c:v>
                </c:pt>
                <c:pt idx="12">
                  <c:v>1998</c:v>
                </c:pt>
                <c:pt idx="16">
                  <c:v>1999</c:v>
                </c:pt>
                <c:pt idx="20">
                  <c:v>2000</c:v>
                </c:pt>
                <c:pt idx="24">
                  <c:v>2001</c:v>
                </c:pt>
                <c:pt idx="28">
                  <c:v>2002</c:v>
                </c:pt>
                <c:pt idx="32">
                  <c:v>2003</c:v>
                </c:pt>
                <c:pt idx="36">
                  <c:v>2004</c:v>
                </c:pt>
                <c:pt idx="40">
                  <c:v>2005</c:v>
                </c:pt>
                <c:pt idx="44">
                  <c:v>2006</c:v>
                </c:pt>
                <c:pt idx="48">
                  <c:v>2007</c:v>
                </c:pt>
                <c:pt idx="52">
                  <c:v>2008</c:v>
                </c:pt>
                <c:pt idx="56">
                  <c:v>2009</c:v>
                </c:pt>
                <c:pt idx="60">
                  <c:v>2010</c:v>
                </c:pt>
                <c:pt idx="64">
                  <c:v>2011</c:v>
                </c:pt>
                <c:pt idx="68">
                  <c:v>2012</c:v>
                </c:pt>
                <c:pt idx="72">
                  <c:v>2013</c:v>
                </c:pt>
                <c:pt idx="76">
                  <c:v>2014</c:v>
                </c:pt>
                <c:pt idx="80">
                  <c:v>2015</c:v>
                </c:pt>
              </c:numCache>
            </c:numRef>
          </c:cat>
          <c:val>
            <c:numRef>
              <c:f>'Graph Hyper 10'!$K$4:$K$86</c:f>
              <c:numCache>
                <c:formatCode>0.00</c:formatCode>
                <c:ptCount val="83"/>
                <c:pt idx="0">
                  <c:v>99.9</c:v>
                </c:pt>
                <c:pt idx="1">
                  <c:v>100.35</c:v>
                </c:pt>
                <c:pt idx="2">
                  <c:v>100.03</c:v>
                </c:pt>
                <c:pt idx="3">
                  <c:v>99.72</c:v>
                </c:pt>
                <c:pt idx="4">
                  <c:v>99.27</c:v>
                </c:pt>
                <c:pt idx="5">
                  <c:v>98.92</c:v>
                </c:pt>
                <c:pt idx="6">
                  <c:v>98.58</c:v>
                </c:pt>
                <c:pt idx="7">
                  <c:v>98.09</c:v>
                </c:pt>
                <c:pt idx="8">
                  <c:v>97.78</c:v>
                </c:pt>
                <c:pt idx="9">
                  <c:v>97.42</c:v>
                </c:pt>
                <c:pt idx="10">
                  <c:v>97.27</c:v>
                </c:pt>
                <c:pt idx="11">
                  <c:v>96.81</c:v>
                </c:pt>
                <c:pt idx="12">
                  <c:v>96.55</c:v>
                </c:pt>
                <c:pt idx="13">
                  <c:v>96.96</c:v>
                </c:pt>
                <c:pt idx="14">
                  <c:v>96.88</c:v>
                </c:pt>
                <c:pt idx="15">
                  <c:v>96.75</c:v>
                </c:pt>
                <c:pt idx="16">
                  <c:v>96.67</c:v>
                </c:pt>
                <c:pt idx="17">
                  <c:v>96.84</c:v>
                </c:pt>
                <c:pt idx="18">
                  <c:v>97.08</c:v>
                </c:pt>
                <c:pt idx="19">
                  <c:v>97.4</c:v>
                </c:pt>
                <c:pt idx="20">
                  <c:v>97.89</c:v>
                </c:pt>
                <c:pt idx="21">
                  <c:v>98.34</c:v>
                </c:pt>
                <c:pt idx="22">
                  <c:v>98.68</c:v>
                </c:pt>
                <c:pt idx="23">
                  <c:v>99.09</c:v>
                </c:pt>
                <c:pt idx="24">
                  <c:v>99.29</c:v>
                </c:pt>
                <c:pt idx="25">
                  <c:v>99.58</c:v>
                </c:pt>
                <c:pt idx="26">
                  <c:v>99.87</c:v>
                </c:pt>
                <c:pt idx="27">
                  <c:v>99.98</c:v>
                </c:pt>
                <c:pt idx="28">
                  <c:v>100.36</c:v>
                </c:pt>
                <c:pt idx="29">
                  <c:v>100.62</c:v>
                </c:pt>
                <c:pt idx="30">
                  <c:v>100.66</c:v>
                </c:pt>
                <c:pt idx="31">
                  <c:v>100.5</c:v>
                </c:pt>
                <c:pt idx="32">
                  <c:v>100.39</c:v>
                </c:pt>
                <c:pt idx="33">
                  <c:v>99.69</c:v>
                </c:pt>
                <c:pt idx="34">
                  <c:v>99.59</c:v>
                </c:pt>
                <c:pt idx="35">
                  <c:v>100.19</c:v>
                </c:pt>
                <c:pt idx="36">
                  <c:v>100.09</c:v>
                </c:pt>
                <c:pt idx="37">
                  <c:v>100.69</c:v>
                </c:pt>
                <c:pt idx="38">
                  <c:v>100.59</c:v>
                </c:pt>
                <c:pt idx="39">
                  <c:v>101.29</c:v>
                </c:pt>
                <c:pt idx="40">
                  <c:v>104.99</c:v>
                </c:pt>
                <c:pt idx="41">
                  <c:v>103.49</c:v>
                </c:pt>
                <c:pt idx="42">
                  <c:v>104.69</c:v>
                </c:pt>
                <c:pt idx="43">
                  <c:v>103.99</c:v>
                </c:pt>
                <c:pt idx="44">
                  <c:v>103.19</c:v>
                </c:pt>
                <c:pt idx="45">
                  <c:v>104.59</c:v>
                </c:pt>
                <c:pt idx="46">
                  <c:v>105.59</c:v>
                </c:pt>
                <c:pt idx="47">
                  <c:v>104.49</c:v>
                </c:pt>
                <c:pt idx="48">
                  <c:v>103.89</c:v>
                </c:pt>
                <c:pt idx="49">
                  <c:v>103.79</c:v>
                </c:pt>
                <c:pt idx="50">
                  <c:v>104.49</c:v>
                </c:pt>
                <c:pt idx="51">
                  <c:v>104.69</c:v>
                </c:pt>
                <c:pt idx="52">
                  <c:v>106.89</c:v>
                </c:pt>
                <c:pt idx="53">
                  <c:v>107.69</c:v>
                </c:pt>
                <c:pt idx="54">
                  <c:v>107.09</c:v>
                </c:pt>
                <c:pt idx="55">
                  <c:v>107.79</c:v>
                </c:pt>
                <c:pt idx="56">
                  <c:v>107.59</c:v>
                </c:pt>
                <c:pt idx="57">
                  <c:v>106.49</c:v>
                </c:pt>
                <c:pt idx="58">
                  <c:v>106.49</c:v>
                </c:pt>
                <c:pt idx="59">
                  <c:v>106.99</c:v>
                </c:pt>
                <c:pt idx="60">
                  <c:v>105.99</c:v>
                </c:pt>
                <c:pt idx="61">
                  <c:v>107.19</c:v>
                </c:pt>
                <c:pt idx="62">
                  <c:v>107.99</c:v>
                </c:pt>
                <c:pt idx="63">
                  <c:v>108.59</c:v>
                </c:pt>
                <c:pt idx="64">
                  <c:v>109.29</c:v>
                </c:pt>
                <c:pt idx="65">
                  <c:v>109.69</c:v>
                </c:pt>
                <c:pt idx="66">
                  <c:v>110.89</c:v>
                </c:pt>
                <c:pt idx="67">
                  <c:v>111.09</c:v>
                </c:pt>
                <c:pt idx="68">
                  <c:v>111.99</c:v>
                </c:pt>
                <c:pt idx="69">
                  <c:v>113.49</c:v>
                </c:pt>
                <c:pt idx="70">
                  <c:v>113.89</c:v>
                </c:pt>
                <c:pt idx="71">
                  <c:v>114.89</c:v>
                </c:pt>
                <c:pt idx="72">
                  <c:v>115.79</c:v>
                </c:pt>
                <c:pt idx="73">
                  <c:v>117.19</c:v>
                </c:pt>
                <c:pt idx="74">
                  <c:v>118.19</c:v>
                </c:pt>
                <c:pt idx="75">
                  <c:v>117.69</c:v>
                </c:pt>
                <c:pt idx="76">
                  <c:v>118.59</c:v>
                </c:pt>
                <c:pt idx="77">
                  <c:v>120.09</c:v>
                </c:pt>
                <c:pt idx="78">
                  <c:v>121.89</c:v>
                </c:pt>
                <c:pt idx="79">
                  <c:v>122.79</c:v>
                </c:pt>
                <c:pt idx="80">
                  <c:v>124.49</c:v>
                </c:pt>
                <c:pt idx="81">
                  <c:v>125.39</c:v>
                </c:pt>
                <c:pt idx="82">
                  <c:v>127.19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77824"/>
        <c:axId val="256479616"/>
      </c:lineChart>
      <c:catAx>
        <c:axId val="256477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crossAx val="256479616"/>
        <c:crosses val="autoZero"/>
        <c:auto val="1"/>
        <c:lblAlgn val="ctr"/>
        <c:lblOffset val="100"/>
        <c:tickLblSkip val="5"/>
        <c:tickMarkSkip val="20"/>
        <c:noMultiLvlLbl val="0"/>
      </c:catAx>
      <c:valAx>
        <c:axId val="256479616"/>
        <c:scaling>
          <c:orientation val="minMax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25647782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5.3159437324885726E-2"/>
          <c:y val="0.84988482059054571"/>
          <c:w val="0.91593344823313394"/>
          <c:h val="7.5183812050917537E-2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05673758865254E-2"/>
          <c:y val="0.16828651685393259"/>
          <c:w val="0.9059139242210108"/>
          <c:h val="0.49373862115127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hyper 11 '!$B$9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B3789"/>
            </a:solidFill>
          </c:spPr>
          <c:invertIfNegative val="0"/>
          <c:cat>
            <c:strRef>
              <c:f>'Graph hyper 11 '!$A$10:$A$17</c:f>
              <c:strCache>
                <c:ptCount val="8"/>
                <c:pt idx="0">
                  <c:v>Espagne</c:v>
                </c:pt>
                <c:pt idx="1">
                  <c:v>Royaume-Uni</c:v>
                </c:pt>
                <c:pt idx="2">
                  <c:v>Italie</c:v>
                </c:pt>
                <c:pt idx="3">
                  <c:v>France</c:v>
                </c:pt>
                <c:pt idx="4">
                  <c:v>Japon</c:v>
                </c:pt>
                <c:pt idx="5">
                  <c:v>Chine</c:v>
                </c:pt>
                <c:pt idx="6">
                  <c:v>États-unis</c:v>
                </c:pt>
                <c:pt idx="7">
                  <c:v>Allemagne</c:v>
                </c:pt>
              </c:strCache>
            </c:strRef>
          </c:cat>
          <c:val>
            <c:numRef>
              <c:f>'Graph hyper 11 '!$B$10:$B$17</c:f>
              <c:numCache>
                <c:formatCode>General</c:formatCode>
                <c:ptCount val="8"/>
                <c:pt idx="0">
                  <c:v>1.53</c:v>
                </c:pt>
                <c:pt idx="1">
                  <c:v>5.86</c:v>
                </c:pt>
                <c:pt idx="2">
                  <c:v>4.05</c:v>
                </c:pt>
                <c:pt idx="3">
                  <c:v>5.4</c:v>
                </c:pt>
                <c:pt idx="4">
                  <c:v>12.2</c:v>
                </c:pt>
                <c:pt idx="5">
                  <c:v>2.25</c:v>
                </c:pt>
                <c:pt idx="6">
                  <c:v>17.32</c:v>
                </c:pt>
                <c:pt idx="7">
                  <c:v>11.26</c:v>
                </c:pt>
              </c:numCache>
            </c:numRef>
          </c:val>
        </c:ser>
        <c:ser>
          <c:idx val="1"/>
          <c:order val="1"/>
          <c:tx>
            <c:strRef>
              <c:f>'Graph hyper 11 '!$C$9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3C4A6"/>
            </a:solidFill>
          </c:spPr>
          <c:invertIfNegative val="0"/>
          <c:cat>
            <c:strRef>
              <c:f>'Graph hyper 11 '!$A$10:$A$17</c:f>
              <c:strCache>
                <c:ptCount val="8"/>
                <c:pt idx="0">
                  <c:v>Espagne</c:v>
                </c:pt>
                <c:pt idx="1">
                  <c:v>Royaume-Uni</c:v>
                </c:pt>
                <c:pt idx="2">
                  <c:v>Italie</c:v>
                </c:pt>
                <c:pt idx="3">
                  <c:v>France</c:v>
                </c:pt>
                <c:pt idx="4">
                  <c:v>Japon</c:v>
                </c:pt>
                <c:pt idx="5">
                  <c:v>Chine</c:v>
                </c:pt>
                <c:pt idx="6">
                  <c:v>États-unis</c:v>
                </c:pt>
                <c:pt idx="7">
                  <c:v>Allemagne</c:v>
                </c:pt>
              </c:strCache>
            </c:strRef>
          </c:cat>
          <c:val>
            <c:numRef>
              <c:f>'Graph hyper 11 '!$C$10:$C$17</c:f>
              <c:numCache>
                <c:formatCode>General</c:formatCode>
                <c:ptCount val="8"/>
                <c:pt idx="0">
                  <c:v>1.77</c:v>
                </c:pt>
                <c:pt idx="1">
                  <c:v>4.2</c:v>
                </c:pt>
                <c:pt idx="2">
                  <c:v>4.22</c:v>
                </c:pt>
                <c:pt idx="3">
                  <c:v>4.6500000000000004</c:v>
                </c:pt>
                <c:pt idx="4">
                  <c:v>5.73</c:v>
                </c:pt>
                <c:pt idx="5">
                  <c:v>7.13</c:v>
                </c:pt>
                <c:pt idx="6">
                  <c:v>11.05</c:v>
                </c:pt>
                <c:pt idx="7">
                  <c:v>14.24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083648"/>
        <c:axId val="257089536"/>
      </c:barChart>
      <c:catAx>
        <c:axId val="257083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57089536"/>
        <c:crosses val="autoZero"/>
        <c:auto val="1"/>
        <c:lblAlgn val="ctr"/>
        <c:lblOffset val="100"/>
        <c:noMultiLvlLbl val="0"/>
      </c:catAx>
      <c:valAx>
        <c:axId val="25708953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257083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77419829732822"/>
          <c:y val="0.812221218206158"/>
          <c:w val="0.20041325964062184"/>
          <c:h val="8.6603991311430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4008515815085E-2"/>
          <c:y val="5.816173570019724E-2"/>
          <c:w val="0.90582557716151479"/>
          <c:h val="0.64597999424294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2 France Note pdf'!$C$1</c:f>
              <c:strCache>
                <c:ptCount val="1"/>
                <c:pt idx="0">
                  <c:v>Géographie</c:v>
                </c:pt>
              </c:strCache>
            </c:strRef>
          </c:tx>
          <c:spPr>
            <a:solidFill>
              <a:srgbClr val="4B3789"/>
            </a:solidFill>
            <a:ln>
              <a:noFill/>
            </a:ln>
            <a:effectLst/>
          </c:spPr>
          <c:invertIfNegative val="0"/>
          <c:cat>
            <c:strRef>
              <c:f>'Graph 2 France Note pdf'!$B$2:$B$39</c:f>
              <c:strCache>
                <c:ptCount val="38"/>
                <c:pt idx="0">
                  <c:v>2006q1</c:v>
                </c:pt>
                <c:pt idx="1">
                  <c:v>2006q2</c:v>
                </c:pt>
                <c:pt idx="2">
                  <c:v>2006q3</c:v>
                </c:pt>
                <c:pt idx="3">
                  <c:v>2006q4</c:v>
                </c:pt>
                <c:pt idx="4">
                  <c:v>2007q1</c:v>
                </c:pt>
                <c:pt idx="5">
                  <c:v>2007q2</c:v>
                </c:pt>
                <c:pt idx="6">
                  <c:v>2007q3</c:v>
                </c:pt>
                <c:pt idx="7">
                  <c:v>2007q4</c:v>
                </c:pt>
                <c:pt idx="8">
                  <c:v>2008q1</c:v>
                </c:pt>
                <c:pt idx="9">
                  <c:v>2008q2</c:v>
                </c:pt>
                <c:pt idx="10">
                  <c:v>2008q3</c:v>
                </c:pt>
                <c:pt idx="11">
                  <c:v>2008q4</c:v>
                </c:pt>
                <c:pt idx="12">
                  <c:v>2009q1</c:v>
                </c:pt>
                <c:pt idx="13">
                  <c:v>2009q2</c:v>
                </c:pt>
                <c:pt idx="14">
                  <c:v>2009q3</c:v>
                </c:pt>
                <c:pt idx="15">
                  <c:v>2009q4</c:v>
                </c:pt>
                <c:pt idx="16">
                  <c:v>2010q1</c:v>
                </c:pt>
                <c:pt idx="17">
                  <c:v>2010q2</c:v>
                </c:pt>
                <c:pt idx="18">
                  <c:v>2010q3</c:v>
                </c:pt>
                <c:pt idx="19">
                  <c:v>2010q4</c:v>
                </c:pt>
                <c:pt idx="20">
                  <c:v>2011q1</c:v>
                </c:pt>
                <c:pt idx="21">
                  <c:v>2011q2</c:v>
                </c:pt>
                <c:pt idx="22">
                  <c:v>2011q3</c:v>
                </c:pt>
                <c:pt idx="23">
                  <c:v>2011q4</c:v>
                </c:pt>
                <c:pt idx="24">
                  <c:v>2012q1</c:v>
                </c:pt>
                <c:pt idx="25">
                  <c:v>2012q2</c:v>
                </c:pt>
                <c:pt idx="26">
                  <c:v>2012q3</c:v>
                </c:pt>
                <c:pt idx="27">
                  <c:v>2012q4</c:v>
                </c:pt>
                <c:pt idx="28">
                  <c:v>2013q1</c:v>
                </c:pt>
                <c:pt idx="29">
                  <c:v>2013q2</c:v>
                </c:pt>
                <c:pt idx="30">
                  <c:v>2013q3</c:v>
                </c:pt>
                <c:pt idx="31">
                  <c:v>2013q4</c:v>
                </c:pt>
                <c:pt idx="32">
                  <c:v>2014q1</c:v>
                </c:pt>
                <c:pt idx="33">
                  <c:v>2014q2</c:v>
                </c:pt>
                <c:pt idx="34">
                  <c:v>2014q3</c:v>
                </c:pt>
                <c:pt idx="35">
                  <c:v>2014q4</c:v>
                </c:pt>
                <c:pt idx="36">
                  <c:v>2015q1</c:v>
                </c:pt>
                <c:pt idx="37">
                  <c:v>2015q2</c:v>
                </c:pt>
              </c:strCache>
            </c:strRef>
          </c:cat>
          <c:val>
            <c:numRef>
              <c:f>'Graph 2 France Note pdf'!$C$2:$C$39</c:f>
              <c:numCache>
                <c:formatCode>General</c:formatCode>
                <c:ptCount val="38"/>
                <c:pt idx="0">
                  <c:v>-0.5</c:v>
                </c:pt>
                <c:pt idx="1">
                  <c:v>0.1</c:v>
                </c:pt>
                <c:pt idx="2">
                  <c:v>0.5</c:v>
                </c:pt>
                <c:pt idx="3">
                  <c:v>2</c:v>
                </c:pt>
                <c:pt idx="4">
                  <c:v>2.2999999999999998</c:v>
                </c:pt>
                <c:pt idx="5">
                  <c:v>1.2</c:v>
                </c:pt>
                <c:pt idx="6">
                  <c:v>1.6</c:v>
                </c:pt>
                <c:pt idx="7">
                  <c:v>0.8</c:v>
                </c:pt>
                <c:pt idx="8">
                  <c:v>0.1</c:v>
                </c:pt>
                <c:pt idx="9">
                  <c:v>1</c:v>
                </c:pt>
                <c:pt idx="10">
                  <c:v>-0.4</c:v>
                </c:pt>
                <c:pt idx="11">
                  <c:v>-2.1</c:v>
                </c:pt>
                <c:pt idx="12">
                  <c:v>-1.3</c:v>
                </c:pt>
                <c:pt idx="13">
                  <c:v>-3.1</c:v>
                </c:pt>
                <c:pt idx="14">
                  <c:v>-2.8</c:v>
                </c:pt>
                <c:pt idx="15">
                  <c:v>-1.9</c:v>
                </c:pt>
                <c:pt idx="16">
                  <c:v>-3.8</c:v>
                </c:pt>
                <c:pt idx="17">
                  <c:v>-2.5</c:v>
                </c:pt>
                <c:pt idx="18">
                  <c:v>-2.1</c:v>
                </c:pt>
                <c:pt idx="19">
                  <c:v>-0.7</c:v>
                </c:pt>
                <c:pt idx="20">
                  <c:v>-0.3</c:v>
                </c:pt>
                <c:pt idx="21">
                  <c:v>0.2</c:v>
                </c:pt>
                <c:pt idx="22">
                  <c:v>-0.4</c:v>
                </c:pt>
                <c:pt idx="23">
                  <c:v>-2.8</c:v>
                </c:pt>
                <c:pt idx="24">
                  <c:v>-2.7</c:v>
                </c:pt>
                <c:pt idx="25">
                  <c:v>-3.7</c:v>
                </c:pt>
                <c:pt idx="26">
                  <c:v>-3.2</c:v>
                </c:pt>
                <c:pt idx="27">
                  <c:v>-1.9</c:v>
                </c:pt>
                <c:pt idx="28">
                  <c:v>-1.8</c:v>
                </c:pt>
                <c:pt idx="29">
                  <c:v>-1.2</c:v>
                </c:pt>
                <c:pt idx="30">
                  <c:v>-0.7</c:v>
                </c:pt>
                <c:pt idx="31">
                  <c:v>0</c:v>
                </c:pt>
                <c:pt idx="32">
                  <c:v>1.4</c:v>
                </c:pt>
                <c:pt idx="33">
                  <c:v>0.7</c:v>
                </c:pt>
                <c:pt idx="34">
                  <c:v>0.7</c:v>
                </c:pt>
                <c:pt idx="35">
                  <c:v>-1.9</c:v>
                </c:pt>
                <c:pt idx="36">
                  <c:v>-1.6</c:v>
                </c:pt>
                <c:pt idx="37">
                  <c:v>-0.8</c:v>
                </c:pt>
              </c:numCache>
            </c:numRef>
          </c:val>
        </c:ser>
        <c:ser>
          <c:idx val="1"/>
          <c:order val="1"/>
          <c:tx>
            <c:strRef>
              <c:f>'Graph 2 France Note pdf'!$D$1</c:f>
              <c:strCache>
                <c:ptCount val="1"/>
                <c:pt idx="0">
                  <c:v>Secteurs</c:v>
                </c:pt>
              </c:strCache>
            </c:strRef>
          </c:tx>
          <c:spPr>
            <a:solidFill>
              <a:srgbClr val="FFB3C0"/>
            </a:solidFill>
            <a:ln>
              <a:noFill/>
            </a:ln>
            <a:effectLst/>
          </c:spPr>
          <c:invertIfNegative val="0"/>
          <c:cat>
            <c:strRef>
              <c:f>'Graph 2 France Note pdf'!$B$2:$B$39</c:f>
              <c:strCache>
                <c:ptCount val="38"/>
                <c:pt idx="0">
                  <c:v>2006q1</c:v>
                </c:pt>
                <c:pt idx="1">
                  <c:v>2006q2</c:v>
                </c:pt>
                <c:pt idx="2">
                  <c:v>2006q3</c:v>
                </c:pt>
                <c:pt idx="3">
                  <c:v>2006q4</c:v>
                </c:pt>
                <c:pt idx="4">
                  <c:v>2007q1</c:v>
                </c:pt>
                <c:pt idx="5">
                  <c:v>2007q2</c:v>
                </c:pt>
                <c:pt idx="6">
                  <c:v>2007q3</c:v>
                </c:pt>
                <c:pt idx="7">
                  <c:v>2007q4</c:v>
                </c:pt>
                <c:pt idx="8">
                  <c:v>2008q1</c:v>
                </c:pt>
                <c:pt idx="9">
                  <c:v>2008q2</c:v>
                </c:pt>
                <c:pt idx="10">
                  <c:v>2008q3</c:v>
                </c:pt>
                <c:pt idx="11">
                  <c:v>2008q4</c:v>
                </c:pt>
                <c:pt idx="12">
                  <c:v>2009q1</c:v>
                </c:pt>
                <c:pt idx="13">
                  <c:v>2009q2</c:v>
                </c:pt>
                <c:pt idx="14">
                  <c:v>2009q3</c:v>
                </c:pt>
                <c:pt idx="15">
                  <c:v>2009q4</c:v>
                </c:pt>
                <c:pt idx="16">
                  <c:v>2010q1</c:v>
                </c:pt>
                <c:pt idx="17">
                  <c:v>2010q2</c:v>
                </c:pt>
                <c:pt idx="18">
                  <c:v>2010q3</c:v>
                </c:pt>
                <c:pt idx="19">
                  <c:v>2010q4</c:v>
                </c:pt>
                <c:pt idx="20">
                  <c:v>2011q1</c:v>
                </c:pt>
                <c:pt idx="21">
                  <c:v>2011q2</c:v>
                </c:pt>
                <c:pt idx="22">
                  <c:v>2011q3</c:v>
                </c:pt>
                <c:pt idx="23">
                  <c:v>2011q4</c:v>
                </c:pt>
                <c:pt idx="24">
                  <c:v>2012q1</c:v>
                </c:pt>
                <c:pt idx="25">
                  <c:v>2012q2</c:v>
                </c:pt>
                <c:pt idx="26">
                  <c:v>2012q3</c:v>
                </c:pt>
                <c:pt idx="27">
                  <c:v>2012q4</c:v>
                </c:pt>
                <c:pt idx="28">
                  <c:v>2013q1</c:v>
                </c:pt>
                <c:pt idx="29">
                  <c:v>2013q2</c:v>
                </c:pt>
                <c:pt idx="30">
                  <c:v>2013q3</c:v>
                </c:pt>
                <c:pt idx="31">
                  <c:v>2013q4</c:v>
                </c:pt>
                <c:pt idx="32">
                  <c:v>2014q1</c:v>
                </c:pt>
                <c:pt idx="33">
                  <c:v>2014q2</c:v>
                </c:pt>
                <c:pt idx="34">
                  <c:v>2014q3</c:v>
                </c:pt>
                <c:pt idx="35">
                  <c:v>2014q4</c:v>
                </c:pt>
                <c:pt idx="36">
                  <c:v>2015q1</c:v>
                </c:pt>
                <c:pt idx="37">
                  <c:v>2015q2</c:v>
                </c:pt>
              </c:strCache>
            </c:strRef>
          </c:cat>
          <c:val>
            <c:numRef>
              <c:f>'Graph 2 France Note pdf'!$D$2:$D$39</c:f>
              <c:numCache>
                <c:formatCode>General</c:formatCode>
                <c:ptCount val="38"/>
                <c:pt idx="0">
                  <c:v>-1.7</c:v>
                </c:pt>
                <c:pt idx="1">
                  <c:v>-2.5</c:v>
                </c:pt>
                <c:pt idx="2">
                  <c:v>-0.3</c:v>
                </c:pt>
                <c:pt idx="3">
                  <c:v>2.2000000000000002</c:v>
                </c:pt>
                <c:pt idx="4">
                  <c:v>1.5</c:v>
                </c:pt>
                <c:pt idx="5">
                  <c:v>1.5</c:v>
                </c:pt>
                <c:pt idx="6">
                  <c:v>0.8</c:v>
                </c:pt>
                <c:pt idx="7">
                  <c:v>-2.1</c:v>
                </c:pt>
                <c:pt idx="8">
                  <c:v>-2.5</c:v>
                </c:pt>
                <c:pt idx="9">
                  <c:v>-3</c:v>
                </c:pt>
                <c:pt idx="10">
                  <c:v>-4.4000000000000004</c:v>
                </c:pt>
                <c:pt idx="11">
                  <c:v>1.3</c:v>
                </c:pt>
                <c:pt idx="12">
                  <c:v>6.4</c:v>
                </c:pt>
                <c:pt idx="13">
                  <c:v>8.3000000000000007</c:v>
                </c:pt>
                <c:pt idx="14">
                  <c:v>8.3000000000000007</c:v>
                </c:pt>
                <c:pt idx="15">
                  <c:v>2.5</c:v>
                </c:pt>
                <c:pt idx="16">
                  <c:v>-2.9</c:v>
                </c:pt>
                <c:pt idx="17">
                  <c:v>-4.5999999999999996</c:v>
                </c:pt>
                <c:pt idx="18">
                  <c:v>-0.9</c:v>
                </c:pt>
                <c:pt idx="19">
                  <c:v>-1</c:v>
                </c:pt>
                <c:pt idx="20">
                  <c:v>-3.2</c:v>
                </c:pt>
                <c:pt idx="21">
                  <c:v>-1.2</c:v>
                </c:pt>
                <c:pt idx="22">
                  <c:v>-2.7</c:v>
                </c:pt>
                <c:pt idx="23">
                  <c:v>-0.9</c:v>
                </c:pt>
                <c:pt idx="24">
                  <c:v>0.5</c:v>
                </c:pt>
                <c:pt idx="25">
                  <c:v>3.1</c:v>
                </c:pt>
                <c:pt idx="26">
                  <c:v>3.3</c:v>
                </c:pt>
                <c:pt idx="27">
                  <c:v>1.5</c:v>
                </c:pt>
                <c:pt idx="28">
                  <c:v>1.7</c:v>
                </c:pt>
                <c:pt idx="29">
                  <c:v>1.8</c:v>
                </c:pt>
                <c:pt idx="30">
                  <c:v>2</c:v>
                </c:pt>
                <c:pt idx="31">
                  <c:v>2.9</c:v>
                </c:pt>
                <c:pt idx="32">
                  <c:v>3.8</c:v>
                </c:pt>
                <c:pt idx="33">
                  <c:v>3.1</c:v>
                </c:pt>
                <c:pt idx="34">
                  <c:v>2.2000000000000002</c:v>
                </c:pt>
                <c:pt idx="35">
                  <c:v>2</c:v>
                </c:pt>
                <c:pt idx="36">
                  <c:v>5.3</c:v>
                </c:pt>
                <c:pt idx="37">
                  <c:v>5.7</c:v>
                </c:pt>
              </c:numCache>
            </c:numRef>
          </c:val>
        </c:ser>
        <c:ser>
          <c:idx val="2"/>
          <c:order val="2"/>
          <c:tx>
            <c:strRef>
              <c:f>'Graph 2 France Note pdf'!$E$1</c:f>
              <c:strCache>
                <c:ptCount val="1"/>
                <c:pt idx="0">
                  <c:v>Effet compétitivité pure</c:v>
                </c:pt>
              </c:strCache>
            </c:strRef>
          </c:tx>
          <c:spPr>
            <a:solidFill>
              <a:srgbClr val="13C4A6"/>
            </a:solidFill>
            <a:ln>
              <a:noFill/>
            </a:ln>
            <a:effectLst/>
          </c:spPr>
          <c:invertIfNegative val="0"/>
          <c:cat>
            <c:strRef>
              <c:f>'Graph 2 France Note pdf'!$B$2:$B$39</c:f>
              <c:strCache>
                <c:ptCount val="38"/>
                <c:pt idx="0">
                  <c:v>2006q1</c:v>
                </c:pt>
                <c:pt idx="1">
                  <c:v>2006q2</c:v>
                </c:pt>
                <c:pt idx="2">
                  <c:v>2006q3</c:v>
                </c:pt>
                <c:pt idx="3">
                  <c:v>2006q4</c:v>
                </c:pt>
                <c:pt idx="4">
                  <c:v>2007q1</c:v>
                </c:pt>
                <c:pt idx="5">
                  <c:v>2007q2</c:v>
                </c:pt>
                <c:pt idx="6">
                  <c:v>2007q3</c:v>
                </c:pt>
                <c:pt idx="7">
                  <c:v>2007q4</c:v>
                </c:pt>
                <c:pt idx="8">
                  <c:v>2008q1</c:v>
                </c:pt>
                <c:pt idx="9">
                  <c:v>2008q2</c:v>
                </c:pt>
                <c:pt idx="10">
                  <c:v>2008q3</c:v>
                </c:pt>
                <c:pt idx="11">
                  <c:v>2008q4</c:v>
                </c:pt>
                <c:pt idx="12">
                  <c:v>2009q1</c:v>
                </c:pt>
                <c:pt idx="13">
                  <c:v>2009q2</c:v>
                </c:pt>
                <c:pt idx="14">
                  <c:v>2009q3</c:v>
                </c:pt>
                <c:pt idx="15">
                  <c:v>2009q4</c:v>
                </c:pt>
                <c:pt idx="16">
                  <c:v>2010q1</c:v>
                </c:pt>
                <c:pt idx="17">
                  <c:v>2010q2</c:v>
                </c:pt>
                <c:pt idx="18">
                  <c:v>2010q3</c:v>
                </c:pt>
                <c:pt idx="19">
                  <c:v>2010q4</c:v>
                </c:pt>
                <c:pt idx="20">
                  <c:v>2011q1</c:v>
                </c:pt>
                <c:pt idx="21">
                  <c:v>2011q2</c:v>
                </c:pt>
                <c:pt idx="22">
                  <c:v>2011q3</c:v>
                </c:pt>
                <c:pt idx="23">
                  <c:v>2011q4</c:v>
                </c:pt>
                <c:pt idx="24">
                  <c:v>2012q1</c:v>
                </c:pt>
                <c:pt idx="25">
                  <c:v>2012q2</c:v>
                </c:pt>
                <c:pt idx="26">
                  <c:v>2012q3</c:v>
                </c:pt>
                <c:pt idx="27">
                  <c:v>2012q4</c:v>
                </c:pt>
                <c:pt idx="28">
                  <c:v>2013q1</c:v>
                </c:pt>
                <c:pt idx="29">
                  <c:v>2013q2</c:v>
                </c:pt>
                <c:pt idx="30">
                  <c:v>2013q3</c:v>
                </c:pt>
                <c:pt idx="31">
                  <c:v>2013q4</c:v>
                </c:pt>
                <c:pt idx="32">
                  <c:v>2014q1</c:v>
                </c:pt>
                <c:pt idx="33">
                  <c:v>2014q2</c:v>
                </c:pt>
                <c:pt idx="34">
                  <c:v>2014q3</c:v>
                </c:pt>
                <c:pt idx="35">
                  <c:v>2014q4</c:v>
                </c:pt>
                <c:pt idx="36">
                  <c:v>2015q1</c:v>
                </c:pt>
                <c:pt idx="37">
                  <c:v>2015q2</c:v>
                </c:pt>
              </c:strCache>
            </c:strRef>
          </c:cat>
          <c:val>
            <c:numRef>
              <c:f>'Graph 2 France Note pdf'!$E$2:$E$39</c:f>
              <c:numCache>
                <c:formatCode>General</c:formatCode>
                <c:ptCount val="38"/>
                <c:pt idx="0">
                  <c:v>-6.3</c:v>
                </c:pt>
                <c:pt idx="1">
                  <c:v>-3.4</c:v>
                </c:pt>
                <c:pt idx="2">
                  <c:v>-4.3</c:v>
                </c:pt>
                <c:pt idx="3">
                  <c:v>-2.6</c:v>
                </c:pt>
                <c:pt idx="4">
                  <c:v>-3.3</c:v>
                </c:pt>
                <c:pt idx="5">
                  <c:v>-3.8</c:v>
                </c:pt>
                <c:pt idx="6">
                  <c:v>-0.2</c:v>
                </c:pt>
                <c:pt idx="7">
                  <c:v>-4.0999999999999996</c:v>
                </c:pt>
                <c:pt idx="8">
                  <c:v>-0.8</c:v>
                </c:pt>
                <c:pt idx="9">
                  <c:v>-0.2</c:v>
                </c:pt>
                <c:pt idx="10">
                  <c:v>-0.9</c:v>
                </c:pt>
                <c:pt idx="11">
                  <c:v>0.2</c:v>
                </c:pt>
                <c:pt idx="12">
                  <c:v>-3.3</c:v>
                </c:pt>
                <c:pt idx="13">
                  <c:v>-1.4</c:v>
                </c:pt>
                <c:pt idx="14">
                  <c:v>0.3</c:v>
                </c:pt>
                <c:pt idx="15">
                  <c:v>-0.6</c:v>
                </c:pt>
                <c:pt idx="16">
                  <c:v>-4.0999999999999996</c:v>
                </c:pt>
                <c:pt idx="17">
                  <c:v>-11</c:v>
                </c:pt>
                <c:pt idx="18">
                  <c:v>-11.7</c:v>
                </c:pt>
                <c:pt idx="19">
                  <c:v>-10.3</c:v>
                </c:pt>
                <c:pt idx="20">
                  <c:v>-5.0999999999999996</c:v>
                </c:pt>
                <c:pt idx="21">
                  <c:v>1</c:v>
                </c:pt>
                <c:pt idx="22">
                  <c:v>-3.3</c:v>
                </c:pt>
                <c:pt idx="23">
                  <c:v>-2.2000000000000002</c:v>
                </c:pt>
                <c:pt idx="24">
                  <c:v>-4.4000000000000004</c:v>
                </c:pt>
                <c:pt idx="25">
                  <c:v>-9.3000000000000007</c:v>
                </c:pt>
                <c:pt idx="26">
                  <c:v>-3.6</c:v>
                </c:pt>
                <c:pt idx="27">
                  <c:v>-3.8</c:v>
                </c:pt>
                <c:pt idx="28">
                  <c:v>-1.6</c:v>
                </c:pt>
                <c:pt idx="29">
                  <c:v>0.9</c:v>
                </c:pt>
                <c:pt idx="30">
                  <c:v>0.2</c:v>
                </c:pt>
                <c:pt idx="31">
                  <c:v>-0.9</c:v>
                </c:pt>
                <c:pt idx="32">
                  <c:v>0.4</c:v>
                </c:pt>
                <c:pt idx="33">
                  <c:v>-2.8</c:v>
                </c:pt>
                <c:pt idx="34">
                  <c:v>-1.9</c:v>
                </c:pt>
                <c:pt idx="35">
                  <c:v>-2</c:v>
                </c:pt>
                <c:pt idx="36">
                  <c:v>-6.7</c:v>
                </c:pt>
                <c:pt idx="37">
                  <c:v>-5.5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803456"/>
        <c:axId val="200804992"/>
      </c:barChart>
      <c:lineChart>
        <c:grouping val="standard"/>
        <c:varyColors val="0"/>
        <c:ser>
          <c:idx val="3"/>
          <c:order val="3"/>
          <c:tx>
            <c:strRef>
              <c:f>'Graph 2 France Note pdf'!$F$1</c:f>
              <c:strCache>
                <c:ptCount val="1"/>
                <c:pt idx="0">
                  <c:v>Évolution de la part de marché</c:v>
                </c:pt>
              </c:strCache>
            </c:strRef>
          </c:tx>
          <c:spPr>
            <a:ln>
              <a:solidFill>
                <a:srgbClr val="666666"/>
              </a:solidFill>
            </a:ln>
            <a:effectLst/>
          </c:spPr>
          <c:marker>
            <c:symbol val="none"/>
          </c:marker>
          <c:cat>
            <c:strRef>
              <c:f>'Graph 2 France Note pdf'!$B$2:$B$39</c:f>
              <c:strCache>
                <c:ptCount val="38"/>
                <c:pt idx="0">
                  <c:v>2006q1</c:v>
                </c:pt>
                <c:pt idx="1">
                  <c:v>2006q2</c:v>
                </c:pt>
                <c:pt idx="2">
                  <c:v>2006q3</c:v>
                </c:pt>
                <c:pt idx="3">
                  <c:v>2006q4</c:v>
                </c:pt>
                <c:pt idx="4">
                  <c:v>2007q1</c:v>
                </c:pt>
                <c:pt idx="5">
                  <c:v>2007q2</c:v>
                </c:pt>
                <c:pt idx="6">
                  <c:v>2007q3</c:v>
                </c:pt>
                <c:pt idx="7">
                  <c:v>2007q4</c:v>
                </c:pt>
                <c:pt idx="8">
                  <c:v>2008q1</c:v>
                </c:pt>
                <c:pt idx="9">
                  <c:v>2008q2</c:v>
                </c:pt>
                <c:pt idx="10">
                  <c:v>2008q3</c:v>
                </c:pt>
                <c:pt idx="11">
                  <c:v>2008q4</c:v>
                </c:pt>
                <c:pt idx="12">
                  <c:v>2009q1</c:v>
                </c:pt>
                <c:pt idx="13">
                  <c:v>2009q2</c:v>
                </c:pt>
                <c:pt idx="14">
                  <c:v>2009q3</c:v>
                </c:pt>
                <c:pt idx="15">
                  <c:v>2009q4</c:v>
                </c:pt>
                <c:pt idx="16">
                  <c:v>2010q1</c:v>
                </c:pt>
                <c:pt idx="17">
                  <c:v>2010q2</c:v>
                </c:pt>
                <c:pt idx="18">
                  <c:v>2010q3</c:v>
                </c:pt>
                <c:pt idx="19">
                  <c:v>2010q4</c:v>
                </c:pt>
                <c:pt idx="20">
                  <c:v>2011q1</c:v>
                </c:pt>
                <c:pt idx="21">
                  <c:v>2011q2</c:v>
                </c:pt>
                <c:pt idx="22">
                  <c:v>2011q3</c:v>
                </c:pt>
                <c:pt idx="23">
                  <c:v>2011q4</c:v>
                </c:pt>
                <c:pt idx="24">
                  <c:v>2012q1</c:v>
                </c:pt>
                <c:pt idx="25">
                  <c:v>2012q2</c:v>
                </c:pt>
                <c:pt idx="26">
                  <c:v>2012q3</c:v>
                </c:pt>
                <c:pt idx="27">
                  <c:v>2012q4</c:v>
                </c:pt>
                <c:pt idx="28">
                  <c:v>2013q1</c:v>
                </c:pt>
                <c:pt idx="29">
                  <c:v>2013q2</c:v>
                </c:pt>
                <c:pt idx="30">
                  <c:v>2013q3</c:v>
                </c:pt>
                <c:pt idx="31">
                  <c:v>2013q4</c:v>
                </c:pt>
                <c:pt idx="32">
                  <c:v>2014q1</c:v>
                </c:pt>
                <c:pt idx="33">
                  <c:v>2014q2</c:v>
                </c:pt>
                <c:pt idx="34">
                  <c:v>2014q3</c:v>
                </c:pt>
                <c:pt idx="35">
                  <c:v>2014q4</c:v>
                </c:pt>
                <c:pt idx="36">
                  <c:v>2015q1</c:v>
                </c:pt>
                <c:pt idx="37">
                  <c:v>2015q2</c:v>
                </c:pt>
              </c:strCache>
            </c:strRef>
          </c:cat>
          <c:val>
            <c:numRef>
              <c:f>'Graph 2 France Note pdf'!$F$2:$F$39</c:f>
              <c:numCache>
                <c:formatCode>General</c:formatCode>
                <c:ptCount val="38"/>
                <c:pt idx="0">
                  <c:v>-8.5</c:v>
                </c:pt>
                <c:pt idx="1">
                  <c:v>-5.9</c:v>
                </c:pt>
                <c:pt idx="2">
                  <c:v>-4</c:v>
                </c:pt>
                <c:pt idx="3">
                  <c:v>1.6</c:v>
                </c:pt>
                <c:pt idx="4">
                  <c:v>0.5</c:v>
                </c:pt>
                <c:pt idx="5">
                  <c:v>-1.1000000000000001</c:v>
                </c:pt>
                <c:pt idx="6">
                  <c:v>2.2000000000000002</c:v>
                </c:pt>
                <c:pt idx="7">
                  <c:v>-5.4</c:v>
                </c:pt>
                <c:pt idx="8">
                  <c:v>-3.2</c:v>
                </c:pt>
                <c:pt idx="9">
                  <c:v>-2.2000000000000002</c:v>
                </c:pt>
                <c:pt idx="10">
                  <c:v>-5.7</c:v>
                </c:pt>
                <c:pt idx="11">
                  <c:v>-0.6</c:v>
                </c:pt>
                <c:pt idx="12">
                  <c:v>1.8</c:v>
                </c:pt>
                <c:pt idx="13">
                  <c:v>3.7</c:v>
                </c:pt>
                <c:pt idx="14">
                  <c:v>5.8</c:v>
                </c:pt>
                <c:pt idx="15">
                  <c:v>-0.1</c:v>
                </c:pt>
                <c:pt idx="16">
                  <c:v>-10.7</c:v>
                </c:pt>
                <c:pt idx="17">
                  <c:v>-18.2</c:v>
                </c:pt>
                <c:pt idx="18">
                  <c:v>-14.7</c:v>
                </c:pt>
                <c:pt idx="19">
                  <c:v>-11.9</c:v>
                </c:pt>
                <c:pt idx="20">
                  <c:v>-8.6</c:v>
                </c:pt>
                <c:pt idx="21">
                  <c:v>0</c:v>
                </c:pt>
                <c:pt idx="22">
                  <c:v>-6.4</c:v>
                </c:pt>
                <c:pt idx="23">
                  <c:v>-5.9</c:v>
                </c:pt>
                <c:pt idx="24">
                  <c:v>-6.6</c:v>
                </c:pt>
                <c:pt idx="25">
                  <c:v>-10</c:v>
                </c:pt>
                <c:pt idx="26">
                  <c:v>-3.5</c:v>
                </c:pt>
                <c:pt idx="27">
                  <c:v>-4.2</c:v>
                </c:pt>
                <c:pt idx="28">
                  <c:v>-1.7</c:v>
                </c:pt>
                <c:pt idx="29">
                  <c:v>1.5</c:v>
                </c:pt>
                <c:pt idx="30">
                  <c:v>1.5</c:v>
                </c:pt>
                <c:pt idx="31">
                  <c:v>2.1</c:v>
                </c:pt>
                <c:pt idx="32">
                  <c:v>5.6</c:v>
                </c:pt>
                <c:pt idx="33">
                  <c:v>1.1000000000000001</c:v>
                </c:pt>
                <c:pt idx="34">
                  <c:v>0.9</c:v>
                </c:pt>
                <c:pt idx="35">
                  <c:v>-1.8</c:v>
                </c:pt>
                <c:pt idx="36">
                  <c:v>-3</c:v>
                </c:pt>
                <c:pt idx="37">
                  <c:v>-0.6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03456"/>
        <c:axId val="200804992"/>
      </c:lineChart>
      <c:catAx>
        <c:axId val="20080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04992"/>
        <c:crosses val="autoZero"/>
        <c:auto val="1"/>
        <c:lblAlgn val="ctr"/>
        <c:lblOffset val="100"/>
        <c:tickLblSkip val="4"/>
        <c:noMultiLvlLbl val="0"/>
      </c:catAx>
      <c:valAx>
        <c:axId val="20080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0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52970746678788E-3"/>
          <c:y val="0.76800863557858379"/>
          <c:w val="0.95602283640962693"/>
          <c:h val="7.11030444015555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2595764415896E-2"/>
          <c:y val="8.5001821493624771E-2"/>
          <c:w val="0.90315123707991718"/>
          <c:h val="0.72177155434122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3 Note pdf'!$D$11</c:f>
              <c:strCache>
                <c:ptCount val="1"/>
                <c:pt idx="0">
                  <c:v>1999-2008</c:v>
                </c:pt>
              </c:strCache>
            </c:strRef>
          </c:tx>
          <c:spPr>
            <a:solidFill>
              <a:srgbClr val="4B3789"/>
            </a:solidFill>
            <a:ln>
              <a:noFill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1800" b="1">
                    <a:solidFill>
                      <a:srgbClr val="4B3789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3 Note pdf'!$C$12:$C$16</c:f>
              <c:strCache>
                <c:ptCount val="5"/>
                <c:pt idx="0">
                  <c:v>Allemagne</c:v>
                </c:pt>
                <c:pt idx="1">
                  <c:v>France</c:v>
                </c:pt>
                <c:pt idx="2">
                  <c:v>Espagne</c:v>
                </c:pt>
                <c:pt idx="3">
                  <c:v>Italie</c:v>
                </c:pt>
                <c:pt idx="4">
                  <c:v>Zone euro</c:v>
                </c:pt>
              </c:strCache>
            </c:strRef>
          </c:cat>
          <c:val>
            <c:numRef>
              <c:f>'Graph 3 Note pdf'!$D$12:$D$16</c:f>
              <c:numCache>
                <c:formatCode>0.0%</c:formatCode>
                <c:ptCount val="5"/>
                <c:pt idx="0">
                  <c:v>1.1607380255969968E-2</c:v>
                </c:pt>
                <c:pt idx="1">
                  <c:v>2.8194405146087398E-2</c:v>
                </c:pt>
                <c:pt idx="2">
                  <c:v>4.0004430034776606E-2</c:v>
                </c:pt>
                <c:pt idx="3">
                  <c:v>3.1025684182780067E-2</c:v>
                </c:pt>
                <c:pt idx="4">
                  <c:v>2.6718920329729778E-2</c:v>
                </c:pt>
              </c:numCache>
            </c:numRef>
          </c:val>
        </c:ser>
        <c:ser>
          <c:idx val="1"/>
          <c:order val="1"/>
          <c:tx>
            <c:strRef>
              <c:f>'Graph 3 Note pdf'!$E$11</c:f>
              <c:strCache>
                <c:ptCount val="1"/>
                <c:pt idx="0">
                  <c:v>2009-2015</c:v>
                </c:pt>
              </c:strCache>
            </c:strRef>
          </c:tx>
          <c:spPr>
            <a:solidFill>
              <a:srgbClr val="13C4A6"/>
            </a:solidFill>
          </c:spPr>
          <c:invertIfNegative val="0"/>
          <c:dLbls>
            <c:txPr>
              <a:bodyPr/>
              <a:lstStyle/>
              <a:p>
                <a:pPr>
                  <a:defRPr sz="1800" b="1">
                    <a:solidFill>
                      <a:srgbClr val="4B3789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3 Note pdf'!$C$12:$C$16</c:f>
              <c:strCache>
                <c:ptCount val="5"/>
                <c:pt idx="0">
                  <c:v>Allemagne</c:v>
                </c:pt>
                <c:pt idx="1">
                  <c:v>France</c:v>
                </c:pt>
                <c:pt idx="2">
                  <c:v>Espagne</c:v>
                </c:pt>
                <c:pt idx="3">
                  <c:v>Italie</c:v>
                </c:pt>
                <c:pt idx="4">
                  <c:v>Zone euro</c:v>
                </c:pt>
              </c:strCache>
            </c:strRef>
          </c:cat>
          <c:val>
            <c:numRef>
              <c:f>'Graph 3 Note pdf'!$E$12:$E$16</c:f>
              <c:numCache>
                <c:formatCode>0.0%</c:formatCode>
                <c:ptCount val="5"/>
                <c:pt idx="0">
                  <c:v>2.5583888331470517E-2</c:v>
                </c:pt>
                <c:pt idx="1">
                  <c:v>1.9744731288551476E-2</c:v>
                </c:pt>
                <c:pt idx="2">
                  <c:v>3.7152685117607387E-3</c:v>
                </c:pt>
                <c:pt idx="3">
                  <c:v>1.1292005048100018E-2</c:v>
                </c:pt>
                <c:pt idx="4">
                  <c:v>1.7410595080429747E-2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432512"/>
        <c:axId val="208434304"/>
      </c:barChart>
      <c:catAx>
        <c:axId val="20843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434304"/>
        <c:crosses val="autoZero"/>
        <c:auto val="1"/>
        <c:lblAlgn val="ctr"/>
        <c:lblOffset val="100"/>
        <c:noMultiLvlLbl val="0"/>
      </c:catAx>
      <c:valAx>
        <c:axId val="20843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43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605568300503796"/>
          <c:y val="0.870195810564663"/>
          <c:w val="0.28684385586065031"/>
          <c:h val="4.8838797814207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41921660381846"/>
          <c:y val="6.1059781314336835E-2"/>
          <c:w val="0.81584565490020033"/>
          <c:h val="0.7706890027362169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'Graph 4 note pdf'!$J$2</c:f>
              <c:strCache>
                <c:ptCount val="1"/>
                <c:pt idx="0">
                  <c:v>Écart France-Allemagne</c:v>
                </c:pt>
              </c:strCache>
            </c:strRef>
          </c:tx>
          <c:spPr>
            <a:solidFill>
              <a:srgbClr val="13C4A6"/>
            </a:solidFill>
            <a:ln>
              <a:noFill/>
            </a:ln>
          </c:spPr>
          <c:invertIfNegative val="0"/>
          <c:dLbls>
            <c:dLbl>
              <c:idx val="16"/>
              <c:layout>
                <c:manualLayout>
                  <c:x val="1.5046090364427826E-2"/>
                  <c:y val="6.30120483521834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12% =&gt; 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4 note pdf'!$F$3:$F$19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'Graph 4 note pdf'!$J$3:$J$19</c:f>
              <c:numCache>
                <c:formatCode>0%</c:formatCode>
                <c:ptCount val="17"/>
                <c:pt idx="0">
                  <c:v>0</c:v>
                </c:pt>
                <c:pt idx="1">
                  <c:v>5.0844226795498937E-3</c:v>
                </c:pt>
                <c:pt idx="2">
                  <c:v>2.7806635286556247E-2</c:v>
                </c:pt>
                <c:pt idx="3">
                  <c:v>4.8417290706543659E-2</c:v>
                </c:pt>
                <c:pt idx="4">
                  <c:v>5.7704712269704084E-2</c:v>
                </c:pt>
                <c:pt idx="5">
                  <c:v>7.2666093490504347E-2</c:v>
                </c:pt>
                <c:pt idx="6">
                  <c:v>0.1003557426534869</c:v>
                </c:pt>
                <c:pt idx="7">
                  <c:v>0.14196047417681856</c:v>
                </c:pt>
                <c:pt idx="8">
                  <c:v>0.1672758783722077</c:v>
                </c:pt>
                <c:pt idx="9">
                  <c:v>0.17350707928133735</c:v>
                </c:pt>
                <c:pt idx="10">
                  <c:v>0.14326719611373973</c:v>
                </c:pt>
                <c:pt idx="11">
                  <c:v>0.16766824314535955</c:v>
                </c:pt>
                <c:pt idx="12">
                  <c:v>0.17111130883016346</c:v>
                </c:pt>
                <c:pt idx="13">
                  <c:v>0.15947533772860956</c:v>
                </c:pt>
                <c:pt idx="14">
                  <c:v>0.1455282737263095</c:v>
                </c:pt>
                <c:pt idx="15">
                  <c:v>0.14118183367486137</c:v>
                </c:pt>
                <c:pt idx="16">
                  <c:v>0.12411392373575736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08800"/>
        <c:axId val="208507264"/>
      </c:barChart>
      <c:lineChart>
        <c:grouping val="standard"/>
        <c:varyColors val="0"/>
        <c:ser>
          <c:idx val="1"/>
          <c:order val="0"/>
          <c:tx>
            <c:strRef>
              <c:f>'Graph 4 note pdf'!$H$2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 4 note pdf'!$F$3:$F$19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'Graph 4 note pdf'!$H$3:$H$19</c:f>
              <c:numCache>
                <c:formatCode>0.0</c:formatCode>
                <c:ptCount val="17"/>
                <c:pt idx="0">
                  <c:v>100</c:v>
                </c:pt>
                <c:pt idx="1">
                  <c:v>100.67307705791207</c:v>
                </c:pt>
                <c:pt idx="2">
                  <c:v>100.59256224812019</c:v>
                </c:pt>
                <c:pt idx="3">
                  <c:v>101.40194837638772</c:v>
                </c:pt>
                <c:pt idx="4">
                  <c:v>102.56627265840483</c:v>
                </c:pt>
                <c:pt idx="5">
                  <c:v>101.92727092637364</c:v>
                </c:pt>
                <c:pt idx="6">
                  <c:v>101.43077151518357</c:v>
                </c:pt>
                <c:pt idx="7">
                  <c:v>99.576930771160903</c:v>
                </c:pt>
                <c:pt idx="8">
                  <c:v>98.968684735936534</c:v>
                </c:pt>
                <c:pt idx="9">
                  <c:v>101.29088257368757</c:v>
                </c:pt>
                <c:pt idx="10">
                  <c:v>107.63568139862249</c:v>
                </c:pt>
                <c:pt idx="11">
                  <c:v>106.39495766377595</c:v>
                </c:pt>
                <c:pt idx="12">
                  <c:v>107.11030011861995</c:v>
                </c:pt>
                <c:pt idx="13">
                  <c:v>110.6542825375937</c:v>
                </c:pt>
                <c:pt idx="14">
                  <c:v>113.04528610086084</c:v>
                </c:pt>
                <c:pt idx="15">
                  <c:v>115.20117095822042</c:v>
                </c:pt>
                <c:pt idx="16">
                  <c:v>117.03429681677586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4 note pdf'!$I$2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666666"/>
              </a:solidFill>
            </a:ln>
          </c:spPr>
          <c:marker>
            <c:symbol val="none"/>
          </c:marker>
          <c:cat>
            <c:numRef>
              <c:f>'Graph 4 note pdf'!$F$3:$F$19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'Graph 4 note pdf'!$I$3:$I$19</c:f>
              <c:numCache>
                <c:formatCode>0.0</c:formatCode>
                <c:ptCount val="17"/>
                <c:pt idx="0">
                  <c:v>100</c:v>
                </c:pt>
                <c:pt idx="1">
                  <c:v>101.1849415341254</c:v>
                </c:pt>
                <c:pt idx="2">
                  <c:v>103.38970293909388</c:v>
                </c:pt>
                <c:pt idx="3">
                  <c:v>106.31155598913722</c:v>
                </c:pt>
                <c:pt idx="4">
                  <c:v>108.48482991073409</c:v>
                </c:pt>
                <c:pt idx="5">
                  <c:v>109.33392752474147</c:v>
                </c:pt>
                <c:pt idx="6">
                  <c:v>111.60993191850595</c:v>
                </c:pt>
                <c:pt idx="7">
                  <c:v>113.71291908050713</c:v>
                </c:pt>
                <c:pt idx="8">
                  <c:v>115.52375840648241</c:v>
                </c:pt>
                <c:pt idx="9">
                  <c:v>118.86556776687701</c:v>
                </c:pt>
                <c:pt idx="10">
                  <c:v>123.05634367439495</c:v>
                </c:pt>
                <c:pt idx="11">
                  <c:v>124.23401329478617</c:v>
                </c:pt>
                <c:pt idx="12">
                  <c:v>125.43808376110862</c:v>
                </c:pt>
                <c:pt idx="13">
                  <c:v>128.30091161639345</c:v>
                </c:pt>
                <c:pt idx="14">
                  <c:v>129.49657144001588</c:v>
                </c:pt>
                <c:pt idx="15">
                  <c:v>131.46548351559315</c:v>
                </c:pt>
                <c:pt idx="16">
                  <c:v>131.55988260636119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87552"/>
        <c:axId val="208489088"/>
      </c:lineChart>
      <c:catAx>
        <c:axId val="2084875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208489088"/>
        <c:crosses val="autoZero"/>
        <c:auto val="1"/>
        <c:lblAlgn val="ctr"/>
        <c:lblOffset val="100"/>
        <c:tickLblSkip val="2"/>
        <c:noMultiLvlLbl val="0"/>
      </c:catAx>
      <c:valAx>
        <c:axId val="208489088"/>
        <c:scaling>
          <c:orientation val="minMax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8487552"/>
        <c:crosses val="autoZero"/>
        <c:crossBetween val="midCat"/>
      </c:valAx>
      <c:valAx>
        <c:axId val="208507264"/>
        <c:scaling>
          <c:orientation val="minMax"/>
          <c:max val="0.4"/>
        </c:scaling>
        <c:delete val="0"/>
        <c:axPos val="r"/>
        <c:numFmt formatCode="0%" sourceLinked="1"/>
        <c:majorTickMark val="out"/>
        <c:minorTickMark val="none"/>
        <c:tickLblPos val="nextTo"/>
        <c:crossAx val="208508800"/>
        <c:crosses val="max"/>
        <c:crossBetween val="between"/>
      </c:valAx>
      <c:catAx>
        <c:axId val="20850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50726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.24781341641676011"/>
          <c:y val="0.87326968673755079"/>
          <c:w val="0.48495121706392508"/>
          <c:h val="4.0488205687309133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40000174114319"/>
          <c:y val="0.15159264379486342"/>
          <c:w val="0.4417880096599473"/>
          <c:h val="0.65768380279119054"/>
        </c:manualLayout>
      </c:layout>
      <c:radarChart>
        <c:radarStyle val="marker"/>
        <c:varyColors val="0"/>
        <c:ser>
          <c:idx val="0"/>
          <c:order val="0"/>
          <c:tx>
            <c:strRef>
              <c:f>'Graph 5 Note pdf'!$A$41</c:f>
              <c:strCache>
                <c:ptCount val="1"/>
                <c:pt idx="0">
                  <c:v>France 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ymbol val="none"/>
          </c:marker>
          <c:cat>
            <c:strRef>
              <c:f>'Graph 5 Note pdf'!$B$40:$J$40</c:f>
              <c:strCache>
                <c:ptCount val="9"/>
                <c:pt idx="0">
                  <c:v>Score litératie ensemble des adultes</c:v>
                </c:pt>
                <c:pt idx="1">
                  <c:v>Score numératie ensemble des adultes</c:v>
                </c:pt>
                <c:pt idx="2">
                  <c:v>Score moyen jeunes (16-24 ans)</c:v>
                </c:pt>
                <c:pt idx="3">
                  <c:v>Score moyen jeunes actifs (25-34 ans)</c:v>
                </c:pt>
                <c:pt idx="4">
                  <c:v>Score moyen des seniors (55-65 ans)</c:v>
                </c:pt>
                <c:pt idx="5">
                  <c:v>Score moyen des adultes diplômés de l'enseignement supérieur</c:v>
                </c:pt>
                <c:pt idx="6">
                  <c:v>Score moyen des adultes n'ayant pas terminé le 2è cycle du secondaire</c:v>
                </c:pt>
                <c:pt idx="7">
                  <c:v>Score moyen des adultes ayant un emploi qualifié</c:v>
                </c:pt>
                <c:pt idx="8">
                  <c:v>Score moyen des adultes ayant un emploi non qualifié</c:v>
                </c:pt>
              </c:strCache>
            </c:strRef>
          </c:cat>
          <c:val>
            <c:numRef>
              <c:f>'Graph 5 Note pdf'!$B$41:$J$41</c:f>
              <c:numCache>
                <c:formatCode>General</c:formatCode>
                <c:ptCount val="9"/>
                <c:pt idx="0">
                  <c:v>262.13913711352001</c:v>
                </c:pt>
                <c:pt idx="1">
                  <c:v>252.76254749839501</c:v>
                </c:pt>
                <c:pt idx="2">
                  <c:v>269.19389907373147</c:v>
                </c:pt>
                <c:pt idx="3">
                  <c:v>273.67840715952951</c:v>
                </c:pt>
                <c:pt idx="4">
                  <c:v>237.96978868286999</c:v>
                </c:pt>
                <c:pt idx="5">
                  <c:v>292.970763624315</c:v>
                </c:pt>
                <c:pt idx="6">
                  <c:v>231.91257681290799</c:v>
                </c:pt>
                <c:pt idx="7">
                  <c:v>283.399393275649</c:v>
                </c:pt>
                <c:pt idx="8">
                  <c:v>233.80698852782101</c:v>
                </c:pt>
              </c:numCache>
            </c:numRef>
          </c:val>
        </c:ser>
        <c:ser>
          <c:idx val="1"/>
          <c:order val="1"/>
          <c:tx>
            <c:strRef>
              <c:f>'Graph 5 Note pdf'!$A$42</c:f>
              <c:strCache>
                <c:ptCount val="1"/>
                <c:pt idx="0">
                  <c:v>Moyenne OCDE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none"/>
          </c:marker>
          <c:cat>
            <c:strRef>
              <c:f>'Graph 5 Note pdf'!$B$40:$J$40</c:f>
              <c:strCache>
                <c:ptCount val="9"/>
                <c:pt idx="0">
                  <c:v>Score litératie ensemble des adultes</c:v>
                </c:pt>
                <c:pt idx="1">
                  <c:v>Score numératie ensemble des adultes</c:v>
                </c:pt>
                <c:pt idx="2">
                  <c:v>Score moyen jeunes (16-24 ans)</c:v>
                </c:pt>
                <c:pt idx="3">
                  <c:v>Score moyen jeunes actifs (25-34 ans)</c:v>
                </c:pt>
                <c:pt idx="4">
                  <c:v>Score moyen des seniors (55-65 ans)</c:v>
                </c:pt>
                <c:pt idx="5">
                  <c:v>Score moyen des adultes diplômés de l'enseignement supérieur</c:v>
                </c:pt>
                <c:pt idx="6">
                  <c:v>Score moyen des adultes n'ayant pas terminé le 2è cycle du secondaire</c:v>
                </c:pt>
                <c:pt idx="7">
                  <c:v>Score moyen des adultes ayant un emploi qualifié</c:v>
                </c:pt>
                <c:pt idx="8">
                  <c:v>Score moyen des adultes ayant un emploi non qualifié</c:v>
                </c:pt>
              </c:strCache>
            </c:strRef>
          </c:cat>
          <c:val>
            <c:numRef>
              <c:f>'Graph 5 Note pdf'!$B$42:$J$42</c:f>
              <c:numCache>
                <c:formatCode>General</c:formatCode>
                <c:ptCount val="9"/>
                <c:pt idx="0">
                  <c:v>272.78605341164746</c:v>
                </c:pt>
                <c:pt idx="1">
                  <c:v>266.23969750535935</c:v>
                </c:pt>
                <c:pt idx="2">
                  <c:v>275.4654496471789</c:v>
                </c:pt>
                <c:pt idx="3">
                  <c:v>281.74899518950662</c:v>
                </c:pt>
                <c:pt idx="4">
                  <c:v>253.93536016319476</c:v>
                </c:pt>
                <c:pt idx="5">
                  <c:v>296.97297135750711</c:v>
                </c:pt>
                <c:pt idx="6">
                  <c:v>245.76410187328977</c:v>
                </c:pt>
                <c:pt idx="7">
                  <c:v>293.5604263428533</c:v>
                </c:pt>
                <c:pt idx="8">
                  <c:v>249.97984918834197</c:v>
                </c:pt>
              </c:numCache>
            </c:numRef>
          </c:val>
        </c:ser>
        <c:ser>
          <c:idx val="2"/>
          <c:order val="2"/>
          <c:tx>
            <c:strRef>
              <c:f>'Graph 5 Note pdf'!$A$43</c:f>
              <c:strCache>
                <c:ptCount val="1"/>
                <c:pt idx="0">
                  <c:v>Score du pays le plus performant dans chaque dimension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strRef>
              <c:f>'Graph 5 Note pdf'!$B$40:$J$40</c:f>
              <c:strCache>
                <c:ptCount val="9"/>
                <c:pt idx="0">
                  <c:v>Score litératie ensemble des adultes</c:v>
                </c:pt>
                <c:pt idx="1">
                  <c:v>Score numératie ensemble des adultes</c:v>
                </c:pt>
                <c:pt idx="2">
                  <c:v>Score moyen jeunes (16-24 ans)</c:v>
                </c:pt>
                <c:pt idx="3">
                  <c:v>Score moyen jeunes actifs (25-34 ans)</c:v>
                </c:pt>
                <c:pt idx="4">
                  <c:v>Score moyen des seniors (55-65 ans)</c:v>
                </c:pt>
                <c:pt idx="5">
                  <c:v>Score moyen des adultes diplômés de l'enseignement supérieur</c:v>
                </c:pt>
                <c:pt idx="6">
                  <c:v>Score moyen des adultes n'ayant pas terminé le 2è cycle du secondaire</c:v>
                </c:pt>
                <c:pt idx="7">
                  <c:v>Score moyen des adultes ayant un emploi qualifié</c:v>
                </c:pt>
                <c:pt idx="8">
                  <c:v>Score moyen des adultes ayant un emploi non qualifié</c:v>
                </c:pt>
              </c:strCache>
            </c:strRef>
          </c:cat>
          <c:val>
            <c:numRef>
              <c:f>'Graph 5 Note pdf'!$B$43:$J$43</c:f>
              <c:numCache>
                <c:formatCode>General</c:formatCode>
                <c:ptCount val="9"/>
                <c:pt idx="0">
                  <c:v>296.24225194764102</c:v>
                </c:pt>
                <c:pt idx="1">
                  <c:v>285.659350587277</c:v>
                </c:pt>
                <c:pt idx="2">
                  <c:v>292.406130961163</c:v>
                </c:pt>
                <c:pt idx="3">
                  <c:v>305.83009178158699</c:v>
                </c:pt>
                <c:pt idx="4">
                  <c:v>273.2844609297415</c:v>
                </c:pt>
                <c:pt idx="5">
                  <c:v>313.35875753488398</c:v>
                </c:pt>
                <c:pt idx="6">
                  <c:v>269.49736575388403</c:v>
                </c:pt>
                <c:pt idx="7">
                  <c:v>310.62259955101098</c:v>
                </c:pt>
                <c:pt idx="8">
                  <c:v>280.424736570888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02752"/>
        <c:axId val="208212736"/>
      </c:radarChart>
      <c:catAx>
        <c:axId val="2082027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08212736"/>
        <c:crosses val="autoZero"/>
        <c:auto val="1"/>
        <c:lblAlgn val="ctr"/>
        <c:lblOffset val="100"/>
        <c:noMultiLvlLbl val="0"/>
      </c:catAx>
      <c:valAx>
        <c:axId val="208212736"/>
        <c:scaling>
          <c:orientation val="minMax"/>
          <c:min val="200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08202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15626653886931E-2"/>
          <c:y val="0.87287266989204093"/>
          <c:w val="0.8637666936083801"/>
          <c:h val="5.0852512540853892E-2"/>
        </c:manualLayout>
      </c:layout>
      <c:overlay val="0"/>
      <c:txPr>
        <a:bodyPr/>
        <a:lstStyle/>
        <a:p>
          <a:pPr>
            <a:defRPr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02846540882388"/>
          <c:y val="0.17006680587303699"/>
          <c:w val="0.41411482582389186"/>
          <c:h val="0.65666881222330487"/>
        </c:manualLayout>
      </c:layout>
      <c:radarChart>
        <c:radarStyle val="marker"/>
        <c:varyColors val="0"/>
        <c:ser>
          <c:idx val="0"/>
          <c:order val="0"/>
          <c:tx>
            <c:strRef>
              <c:f>'Graph 6 note pdf'!$A$33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'Graph 6 note pdf'!$B$32:$K$32</c:f>
              <c:strCache>
                <c:ptCount val="10"/>
                <c:pt idx="0">
                  <c:v>Autonomie des équipes (EWC 2010)</c:v>
                </c:pt>
                <c:pt idx="1">
                  <c:v>Possibilité pour un salarié de changer/choisir sa méthode de travail (EWC 2015)</c:v>
                </c:pt>
                <c:pt idx="2">
                  <c:v>Qualité de l'aide et du soutien du manager (EWC 2010)</c:v>
                </c:pt>
                <c:pt idx="3">
                  <c:v>Qualité du retour et des commentaires du manager sur le travail du salarié (EWC 2010)</c:v>
                </c:pt>
                <c:pt idx="4">
                  <c:v>Consultation des salariés avant changement d'objectif (EWC 2010)</c:v>
                </c:pt>
                <c:pt idx="5">
                  <c:v>Pratique de rémunération variable (ECS)</c:v>
                </c:pt>
                <c:pt idx="6">
                  <c:v>Travail en équipe au sein de l'entreprise (ECS)</c:v>
                </c:pt>
                <c:pt idx="7">
                  <c:v>Existence d'outils d'identification des bonnes pratiques (ECS)</c:v>
                </c:pt>
                <c:pt idx="8">
                  <c:v>Réunions de travail régulières pour impliquer les employés dans l'organisation du travail (ECS)</c:v>
                </c:pt>
                <c:pt idx="9">
                  <c:v>Tensions perçues entre employés et employeurs* (Enquête sur la qualité de vie)</c:v>
                </c:pt>
              </c:strCache>
            </c:strRef>
          </c:cat>
          <c:val>
            <c:numRef>
              <c:f>'Graph 6 note pdf'!$B$33:$K$33</c:f>
              <c:numCache>
                <c:formatCode>General</c:formatCode>
                <c:ptCount val="10"/>
                <c:pt idx="0">
                  <c:v>22.1</c:v>
                </c:pt>
                <c:pt idx="1">
                  <c:v>71</c:v>
                </c:pt>
                <c:pt idx="2">
                  <c:v>58.5</c:v>
                </c:pt>
                <c:pt idx="3">
                  <c:v>65.900000000000006</c:v>
                </c:pt>
                <c:pt idx="4">
                  <c:v>44.3</c:v>
                </c:pt>
                <c:pt idx="5">
                  <c:v>39.700000000000003</c:v>
                </c:pt>
                <c:pt idx="6">
                  <c:v>16.7</c:v>
                </c:pt>
                <c:pt idx="7">
                  <c:v>66.900000000000006</c:v>
                </c:pt>
                <c:pt idx="8">
                  <c:v>79.8</c:v>
                </c:pt>
                <c:pt idx="9">
                  <c:v>51</c:v>
                </c:pt>
              </c:numCache>
            </c:numRef>
          </c:val>
        </c:ser>
        <c:ser>
          <c:idx val="1"/>
          <c:order val="1"/>
          <c:tx>
            <c:strRef>
              <c:f>'Graph 6 note pdf'!$A$34</c:f>
              <c:strCache>
                <c:ptCount val="1"/>
                <c:pt idx="0">
                  <c:v>Moyenne UE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 6 note pdf'!$B$32:$K$32</c:f>
              <c:strCache>
                <c:ptCount val="10"/>
                <c:pt idx="0">
                  <c:v>Autonomie des équipes (EWC 2010)</c:v>
                </c:pt>
                <c:pt idx="1">
                  <c:v>Possibilité pour un salarié de changer/choisir sa méthode de travail (EWC 2015)</c:v>
                </c:pt>
                <c:pt idx="2">
                  <c:v>Qualité de l'aide et du soutien du manager (EWC 2010)</c:v>
                </c:pt>
                <c:pt idx="3">
                  <c:v>Qualité du retour et des commentaires du manager sur le travail du salarié (EWC 2010)</c:v>
                </c:pt>
                <c:pt idx="4">
                  <c:v>Consultation des salariés avant changement d'objectif (EWC 2010)</c:v>
                </c:pt>
                <c:pt idx="5">
                  <c:v>Pratique de rémunération variable (ECS)</c:v>
                </c:pt>
                <c:pt idx="6">
                  <c:v>Travail en équipe au sein de l'entreprise (ECS)</c:v>
                </c:pt>
                <c:pt idx="7">
                  <c:v>Existence d'outils d'identification des bonnes pratiques (ECS)</c:v>
                </c:pt>
                <c:pt idx="8">
                  <c:v>Réunions de travail régulières pour impliquer les employés dans l'organisation du travail (ECS)</c:v>
                </c:pt>
                <c:pt idx="9">
                  <c:v>Tensions perçues entre employés et employeurs* (Enquête sur la qualité de vie)</c:v>
                </c:pt>
              </c:strCache>
            </c:strRef>
          </c:cat>
          <c:val>
            <c:numRef>
              <c:f>'Graph 6 note pdf'!$B$34:$K$34</c:f>
              <c:numCache>
                <c:formatCode>0.0</c:formatCode>
                <c:ptCount val="10"/>
                <c:pt idx="0">
                  <c:v>23.282142857142855</c:v>
                </c:pt>
                <c:pt idx="1">
                  <c:v>68.08214285714287</c:v>
                </c:pt>
                <c:pt idx="2">
                  <c:v>65.571428571428584</c:v>
                </c:pt>
                <c:pt idx="3">
                  <c:v>79.31785714285715</c:v>
                </c:pt>
                <c:pt idx="4">
                  <c:v>51.457142857142856</c:v>
                </c:pt>
                <c:pt idx="5">
                  <c:v>45.914285714285711</c:v>
                </c:pt>
                <c:pt idx="6">
                  <c:v>21.089285714285715</c:v>
                </c:pt>
                <c:pt idx="7">
                  <c:v>59.521428571428586</c:v>
                </c:pt>
                <c:pt idx="8">
                  <c:v>86.589285714285708</c:v>
                </c:pt>
                <c:pt idx="9">
                  <c:v>68.239285714285728</c:v>
                </c:pt>
              </c:numCache>
            </c:numRef>
          </c:val>
        </c:ser>
        <c:ser>
          <c:idx val="3"/>
          <c:order val="2"/>
          <c:tx>
            <c:strRef>
              <c:f>'Graph 6 note pdf'!$A$36</c:f>
              <c:strCache>
                <c:ptCount val="1"/>
                <c:pt idx="0">
                  <c:v>Score le plus élevé</c:v>
                </c:pt>
              </c:strCache>
            </c:strRef>
          </c:tx>
          <c:spPr>
            <a:ln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'Graph 6 note pdf'!$B$32:$K$32</c:f>
              <c:strCache>
                <c:ptCount val="10"/>
                <c:pt idx="0">
                  <c:v>Autonomie des équipes (EWC 2010)</c:v>
                </c:pt>
                <c:pt idx="1">
                  <c:v>Possibilité pour un salarié de changer/choisir sa méthode de travail (EWC 2015)</c:v>
                </c:pt>
                <c:pt idx="2">
                  <c:v>Qualité de l'aide et du soutien du manager (EWC 2010)</c:v>
                </c:pt>
                <c:pt idx="3">
                  <c:v>Qualité du retour et des commentaires du manager sur le travail du salarié (EWC 2010)</c:v>
                </c:pt>
                <c:pt idx="4">
                  <c:v>Consultation des salariés avant changement d'objectif (EWC 2010)</c:v>
                </c:pt>
                <c:pt idx="5">
                  <c:v>Pratique de rémunération variable (ECS)</c:v>
                </c:pt>
                <c:pt idx="6">
                  <c:v>Travail en équipe au sein de l'entreprise (ECS)</c:v>
                </c:pt>
                <c:pt idx="7">
                  <c:v>Existence d'outils d'identification des bonnes pratiques (ECS)</c:v>
                </c:pt>
                <c:pt idx="8">
                  <c:v>Réunions de travail régulières pour impliquer les employés dans l'organisation du travail (ECS)</c:v>
                </c:pt>
                <c:pt idx="9">
                  <c:v>Tensions perçues entre employés et employeurs* (Enquête sur la qualité de vie)</c:v>
                </c:pt>
              </c:strCache>
            </c:strRef>
          </c:cat>
          <c:val>
            <c:numRef>
              <c:f>'Graph 6 note pdf'!$B$36:$K$36</c:f>
              <c:numCache>
                <c:formatCode>General</c:formatCode>
                <c:ptCount val="10"/>
                <c:pt idx="0">
                  <c:v>43.4</c:v>
                </c:pt>
                <c:pt idx="1">
                  <c:v>89.9</c:v>
                </c:pt>
                <c:pt idx="2">
                  <c:v>83.7</c:v>
                </c:pt>
                <c:pt idx="3">
                  <c:v>93.2</c:v>
                </c:pt>
                <c:pt idx="4">
                  <c:v>67.400000000000006</c:v>
                </c:pt>
                <c:pt idx="5">
                  <c:v>74.3</c:v>
                </c:pt>
                <c:pt idx="6">
                  <c:v>43.8</c:v>
                </c:pt>
                <c:pt idx="7">
                  <c:v>82.7</c:v>
                </c:pt>
                <c:pt idx="8">
                  <c:v>95.4</c:v>
                </c:pt>
                <c:pt idx="9">
                  <c:v>94.8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52288"/>
        <c:axId val="208266368"/>
      </c:radarChart>
      <c:catAx>
        <c:axId val="20825228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08266368"/>
        <c:crosses val="autoZero"/>
        <c:auto val="1"/>
        <c:lblAlgn val="ctr"/>
        <c:lblOffset val="100"/>
        <c:noMultiLvlLbl val="0"/>
      </c:catAx>
      <c:valAx>
        <c:axId val="2082663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082522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 b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02846540882388"/>
          <c:y val="0.17006680587303699"/>
          <c:w val="0.41411482582389186"/>
          <c:h val="0.65666881222330487"/>
        </c:manualLayout>
      </c:layout>
      <c:radarChart>
        <c:radarStyle val="marker"/>
        <c:varyColors val="0"/>
        <c:ser>
          <c:idx val="0"/>
          <c:order val="0"/>
          <c:tx>
            <c:strRef>
              <c:f>'Graph 6 note pdf'!$A$33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'Graph 6 note pdf'!$B$32:$K$32</c:f>
              <c:strCache>
                <c:ptCount val="10"/>
                <c:pt idx="0">
                  <c:v>Autonomie des équipes (EWC 2010)</c:v>
                </c:pt>
                <c:pt idx="1">
                  <c:v>Possibilité pour un salarié de changer/choisir sa méthode de travail (EWC 2015)</c:v>
                </c:pt>
                <c:pt idx="2">
                  <c:v>Qualité de l'aide et du soutien du manager (EWC 2010)</c:v>
                </c:pt>
                <c:pt idx="3">
                  <c:v>Qualité du retour et des commentaires du manager sur le travail du salarié (EWC 2010)</c:v>
                </c:pt>
                <c:pt idx="4">
                  <c:v>Consultation des salariés avant changement d'objectif (EWC 2010)</c:v>
                </c:pt>
                <c:pt idx="5">
                  <c:v>Pratique de rémunération variable (ECS)</c:v>
                </c:pt>
                <c:pt idx="6">
                  <c:v>Travail en équipe au sein de l'entreprise (ECS)</c:v>
                </c:pt>
                <c:pt idx="7">
                  <c:v>Existence d'outils d'identification des bonnes pratiques (ECS)</c:v>
                </c:pt>
                <c:pt idx="8">
                  <c:v>Réunions de travail régulières pour impliquer les employés dans l'organisation du travail (ECS)</c:v>
                </c:pt>
                <c:pt idx="9">
                  <c:v>Tensions perçues entre employés et employeurs* (Enquête sur la qualité de vie)</c:v>
                </c:pt>
              </c:strCache>
            </c:strRef>
          </c:cat>
          <c:val>
            <c:numRef>
              <c:f>'Graph 6 note pdf'!$B$33:$K$33</c:f>
              <c:numCache>
                <c:formatCode>General</c:formatCode>
                <c:ptCount val="10"/>
                <c:pt idx="0">
                  <c:v>22.1</c:v>
                </c:pt>
                <c:pt idx="1">
                  <c:v>71</c:v>
                </c:pt>
                <c:pt idx="2">
                  <c:v>58.5</c:v>
                </c:pt>
                <c:pt idx="3">
                  <c:v>65.900000000000006</c:v>
                </c:pt>
                <c:pt idx="4">
                  <c:v>44.3</c:v>
                </c:pt>
                <c:pt idx="5">
                  <c:v>39.700000000000003</c:v>
                </c:pt>
                <c:pt idx="6">
                  <c:v>16.7</c:v>
                </c:pt>
                <c:pt idx="7">
                  <c:v>66.900000000000006</c:v>
                </c:pt>
                <c:pt idx="8">
                  <c:v>79.8</c:v>
                </c:pt>
                <c:pt idx="9">
                  <c:v>51</c:v>
                </c:pt>
              </c:numCache>
            </c:numRef>
          </c:val>
        </c:ser>
        <c:ser>
          <c:idx val="1"/>
          <c:order val="1"/>
          <c:tx>
            <c:strRef>
              <c:f>'Graph 6 note pdf'!$A$34</c:f>
              <c:strCache>
                <c:ptCount val="1"/>
                <c:pt idx="0">
                  <c:v>Moyenne UE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 6 note pdf'!$B$32:$K$32</c:f>
              <c:strCache>
                <c:ptCount val="10"/>
                <c:pt idx="0">
                  <c:v>Autonomie des équipes (EWC 2010)</c:v>
                </c:pt>
                <c:pt idx="1">
                  <c:v>Possibilité pour un salarié de changer/choisir sa méthode de travail (EWC 2015)</c:v>
                </c:pt>
                <c:pt idx="2">
                  <c:v>Qualité de l'aide et du soutien du manager (EWC 2010)</c:v>
                </c:pt>
                <c:pt idx="3">
                  <c:v>Qualité du retour et des commentaires du manager sur le travail du salarié (EWC 2010)</c:v>
                </c:pt>
                <c:pt idx="4">
                  <c:v>Consultation des salariés avant changement d'objectif (EWC 2010)</c:v>
                </c:pt>
                <c:pt idx="5">
                  <c:v>Pratique de rémunération variable (ECS)</c:v>
                </c:pt>
                <c:pt idx="6">
                  <c:v>Travail en équipe au sein de l'entreprise (ECS)</c:v>
                </c:pt>
                <c:pt idx="7">
                  <c:v>Existence d'outils d'identification des bonnes pratiques (ECS)</c:v>
                </c:pt>
                <c:pt idx="8">
                  <c:v>Réunions de travail régulières pour impliquer les employés dans l'organisation du travail (ECS)</c:v>
                </c:pt>
                <c:pt idx="9">
                  <c:v>Tensions perçues entre employés et employeurs* (Enquête sur la qualité de vie)</c:v>
                </c:pt>
              </c:strCache>
            </c:strRef>
          </c:cat>
          <c:val>
            <c:numRef>
              <c:f>'Graph 6 note pdf'!$B$34:$K$34</c:f>
              <c:numCache>
                <c:formatCode>0.0</c:formatCode>
                <c:ptCount val="10"/>
                <c:pt idx="0">
                  <c:v>23.282142857142855</c:v>
                </c:pt>
                <c:pt idx="1">
                  <c:v>68.08214285714287</c:v>
                </c:pt>
                <c:pt idx="2">
                  <c:v>65.571428571428584</c:v>
                </c:pt>
                <c:pt idx="3">
                  <c:v>79.31785714285715</c:v>
                </c:pt>
                <c:pt idx="4">
                  <c:v>51.457142857142856</c:v>
                </c:pt>
                <c:pt idx="5">
                  <c:v>45.914285714285711</c:v>
                </c:pt>
                <c:pt idx="6">
                  <c:v>21.089285714285715</c:v>
                </c:pt>
                <c:pt idx="7">
                  <c:v>59.521428571428586</c:v>
                </c:pt>
                <c:pt idx="8">
                  <c:v>86.589285714285708</c:v>
                </c:pt>
                <c:pt idx="9">
                  <c:v>68.239285714285728</c:v>
                </c:pt>
              </c:numCache>
            </c:numRef>
          </c:val>
        </c:ser>
        <c:ser>
          <c:idx val="3"/>
          <c:order val="2"/>
          <c:tx>
            <c:strRef>
              <c:f>'Graph 6 note pdf'!$A$36</c:f>
              <c:strCache>
                <c:ptCount val="1"/>
                <c:pt idx="0">
                  <c:v>Score le plus élevé</c:v>
                </c:pt>
              </c:strCache>
            </c:strRef>
          </c:tx>
          <c:spPr>
            <a:ln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'Graph 6 note pdf'!$B$32:$K$32</c:f>
              <c:strCache>
                <c:ptCount val="10"/>
                <c:pt idx="0">
                  <c:v>Autonomie des équipes (EWC 2010)</c:v>
                </c:pt>
                <c:pt idx="1">
                  <c:v>Possibilité pour un salarié de changer/choisir sa méthode de travail (EWC 2015)</c:v>
                </c:pt>
                <c:pt idx="2">
                  <c:v>Qualité de l'aide et du soutien du manager (EWC 2010)</c:v>
                </c:pt>
                <c:pt idx="3">
                  <c:v>Qualité du retour et des commentaires du manager sur le travail du salarié (EWC 2010)</c:v>
                </c:pt>
                <c:pt idx="4">
                  <c:v>Consultation des salariés avant changement d'objectif (EWC 2010)</c:v>
                </c:pt>
                <c:pt idx="5">
                  <c:v>Pratique de rémunération variable (ECS)</c:v>
                </c:pt>
                <c:pt idx="6">
                  <c:v>Travail en équipe au sein de l'entreprise (ECS)</c:v>
                </c:pt>
                <c:pt idx="7">
                  <c:v>Existence d'outils d'identification des bonnes pratiques (ECS)</c:v>
                </c:pt>
                <c:pt idx="8">
                  <c:v>Réunions de travail régulières pour impliquer les employés dans l'organisation du travail (ECS)</c:v>
                </c:pt>
                <c:pt idx="9">
                  <c:v>Tensions perçues entre employés et employeurs* (Enquête sur la qualité de vie)</c:v>
                </c:pt>
              </c:strCache>
            </c:strRef>
          </c:cat>
          <c:val>
            <c:numRef>
              <c:f>'Graph 6 note pdf'!$B$36:$K$36</c:f>
              <c:numCache>
                <c:formatCode>General</c:formatCode>
                <c:ptCount val="10"/>
                <c:pt idx="0">
                  <c:v>43.4</c:v>
                </c:pt>
                <c:pt idx="1">
                  <c:v>89.9</c:v>
                </c:pt>
                <c:pt idx="2">
                  <c:v>83.7</c:v>
                </c:pt>
                <c:pt idx="3">
                  <c:v>93.2</c:v>
                </c:pt>
                <c:pt idx="4">
                  <c:v>67.400000000000006</c:v>
                </c:pt>
                <c:pt idx="5">
                  <c:v>74.3</c:v>
                </c:pt>
                <c:pt idx="6">
                  <c:v>43.8</c:v>
                </c:pt>
                <c:pt idx="7">
                  <c:v>82.7</c:v>
                </c:pt>
                <c:pt idx="8">
                  <c:v>95.4</c:v>
                </c:pt>
                <c:pt idx="9">
                  <c:v>94.8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78272"/>
        <c:axId val="208279808"/>
      </c:radarChart>
      <c:catAx>
        <c:axId val="2082782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08279808"/>
        <c:crosses val="autoZero"/>
        <c:auto val="1"/>
        <c:lblAlgn val="ctr"/>
        <c:lblOffset val="100"/>
        <c:noMultiLvlLbl val="0"/>
      </c:catAx>
      <c:valAx>
        <c:axId val="2082798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082782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 b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02846540882388"/>
          <c:y val="0.17006680587303699"/>
          <c:w val="0.41411482582389186"/>
          <c:h val="0.65666881222330487"/>
        </c:manualLayout>
      </c:layout>
      <c:radarChart>
        <c:radarStyle val="marker"/>
        <c:varyColors val="0"/>
        <c:ser>
          <c:idx val="0"/>
          <c:order val="0"/>
          <c:tx>
            <c:strRef>
              <c:f>'Graph 6 note pdf'!$A$33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'Graph 6 note pdf'!$B$32:$K$32</c:f>
              <c:strCache>
                <c:ptCount val="10"/>
                <c:pt idx="0">
                  <c:v>Autonomie des équipes (EWC 2010)</c:v>
                </c:pt>
                <c:pt idx="1">
                  <c:v>Possibilité pour un salarié de changer/choisir sa méthode de travail (EWC 2015)</c:v>
                </c:pt>
                <c:pt idx="2">
                  <c:v>Qualité de l'aide et du soutien du manager (EWC 2010)</c:v>
                </c:pt>
                <c:pt idx="3">
                  <c:v>Qualité du retour et des commentaires du manager sur le travail du salarié (EWC 2010)</c:v>
                </c:pt>
                <c:pt idx="4">
                  <c:v>Consultation des salariés avant changement d'objectif (EWC 2010)</c:v>
                </c:pt>
                <c:pt idx="5">
                  <c:v>Pratique de rémunération variable (ECS)</c:v>
                </c:pt>
                <c:pt idx="6">
                  <c:v>Travail en équipe au sein de l'entreprise (ECS)</c:v>
                </c:pt>
                <c:pt idx="7">
                  <c:v>Existence d'outils d'identification des bonnes pratiques (ECS)</c:v>
                </c:pt>
                <c:pt idx="8">
                  <c:v>Réunions de travail régulières pour impliquer les employés dans l'organisation du travail (ECS)</c:v>
                </c:pt>
                <c:pt idx="9">
                  <c:v>Tensions perçues entre employés et employeurs* (Enquête sur la qualité de vie)</c:v>
                </c:pt>
              </c:strCache>
            </c:strRef>
          </c:cat>
          <c:val>
            <c:numRef>
              <c:f>'Graph 6 note pdf'!$B$33:$K$33</c:f>
              <c:numCache>
                <c:formatCode>General</c:formatCode>
                <c:ptCount val="10"/>
                <c:pt idx="0">
                  <c:v>22.1</c:v>
                </c:pt>
                <c:pt idx="1">
                  <c:v>71</c:v>
                </c:pt>
                <c:pt idx="2">
                  <c:v>58.5</c:v>
                </c:pt>
                <c:pt idx="3">
                  <c:v>65.900000000000006</c:v>
                </c:pt>
                <c:pt idx="4">
                  <c:v>44.3</c:v>
                </c:pt>
                <c:pt idx="5">
                  <c:v>39.700000000000003</c:v>
                </c:pt>
                <c:pt idx="6">
                  <c:v>16.7</c:v>
                </c:pt>
                <c:pt idx="7">
                  <c:v>66.900000000000006</c:v>
                </c:pt>
                <c:pt idx="8">
                  <c:v>79.8</c:v>
                </c:pt>
                <c:pt idx="9">
                  <c:v>51</c:v>
                </c:pt>
              </c:numCache>
            </c:numRef>
          </c:val>
        </c:ser>
        <c:ser>
          <c:idx val="1"/>
          <c:order val="1"/>
          <c:tx>
            <c:strRef>
              <c:f>'Graph 6 note pdf'!$A$34</c:f>
              <c:strCache>
                <c:ptCount val="1"/>
                <c:pt idx="0">
                  <c:v>Moyenne UE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 6 note pdf'!$B$32:$K$32</c:f>
              <c:strCache>
                <c:ptCount val="10"/>
                <c:pt idx="0">
                  <c:v>Autonomie des équipes (EWC 2010)</c:v>
                </c:pt>
                <c:pt idx="1">
                  <c:v>Possibilité pour un salarié de changer/choisir sa méthode de travail (EWC 2015)</c:v>
                </c:pt>
                <c:pt idx="2">
                  <c:v>Qualité de l'aide et du soutien du manager (EWC 2010)</c:v>
                </c:pt>
                <c:pt idx="3">
                  <c:v>Qualité du retour et des commentaires du manager sur le travail du salarié (EWC 2010)</c:v>
                </c:pt>
                <c:pt idx="4">
                  <c:v>Consultation des salariés avant changement d'objectif (EWC 2010)</c:v>
                </c:pt>
                <c:pt idx="5">
                  <c:v>Pratique de rémunération variable (ECS)</c:v>
                </c:pt>
                <c:pt idx="6">
                  <c:v>Travail en équipe au sein de l'entreprise (ECS)</c:v>
                </c:pt>
                <c:pt idx="7">
                  <c:v>Existence d'outils d'identification des bonnes pratiques (ECS)</c:v>
                </c:pt>
                <c:pt idx="8">
                  <c:v>Réunions de travail régulières pour impliquer les employés dans l'organisation du travail (ECS)</c:v>
                </c:pt>
                <c:pt idx="9">
                  <c:v>Tensions perçues entre employés et employeurs* (Enquête sur la qualité de vie)</c:v>
                </c:pt>
              </c:strCache>
            </c:strRef>
          </c:cat>
          <c:val>
            <c:numRef>
              <c:f>'Graph 6 note pdf'!$B$34:$K$34</c:f>
              <c:numCache>
                <c:formatCode>0.0</c:formatCode>
                <c:ptCount val="10"/>
                <c:pt idx="0">
                  <c:v>23.282142857142855</c:v>
                </c:pt>
                <c:pt idx="1">
                  <c:v>68.08214285714287</c:v>
                </c:pt>
                <c:pt idx="2">
                  <c:v>65.571428571428584</c:v>
                </c:pt>
                <c:pt idx="3">
                  <c:v>79.31785714285715</c:v>
                </c:pt>
                <c:pt idx="4">
                  <c:v>51.457142857142856</c:v>
                </c:pt>
                <c:pt idx="5">
                  <c:v>45.914285714285711</c:v>
                </c:pt>
                <c:pt idx="6">
                  <c:v>21.089285714285715</c:v>
                </c:pt>
                <c:pt idx="7">
                  <c:v>59.521428571428586</c:v>
                </c:pt>
                <c:pt idx="8">
                  <c:v>86.589285714285708</c:v>
                </c:pt>
                <c:pt idx="9">
                  <c:v>68.239285714285728</c:v>
                </c:pt>
              </c:numCache>
            </c:numRef>
          </c:val>
        </c:ser>
        <c:ser>
          <c:idx val="3"/>
          <c:order val="2"/>
          <c:tx>
            <c:strRef>
              <c:f>'Graph 6 note pdf'!$A$36</c:f>
              <c:strCache>
                <c:ptCount val="1"/>
                <c:pt idx="0">
                  <c:v>Score le plus élevé</c:v>
                </c:pt>
              </c:strCache>
            </c:strRef>
          </c:tx>
          <c:spPr>
            <a:ln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'Graph 6 note pdf'!$B$32:$K$32</c:f>
              <c:strCache>
                <c:ptCount val="10"/>
                <c:pt idx="0">
                  <c:v>Autonomie des équipes (EWC 2010)</c:v>
                </c:pt>
                <c:pt idx="1">
                  <c:v>Possibilité pour un salarié de changer/choisir sa méthode de travail (EWC 2015)</c:v>
                </c:pt>
                <c:pt idx="2">
                  <c:v>Qualité de l'aide et du soutien du manager (EWC 2010)</c:v>
                </c:pt>
                <c:pt idx="3">
                  <c:v>Qualité du retour et des commentaires du manager sur le travail du salarié (EWC 2010)</c:v>
                </c:pt>
                <c:pt idx="4">
                  <c:v>Consultation des salariés avant changement d'objectif (EWC 2010)</c:v>
                </c:pt>
                <c:pt idx="5">
                  <c:v>Pratique de rémunération variable (ECS)</c:v>
                </c:pt>
                <c:pt idx="6">
                  <c:v>Travail en équipe au sein de l'entreprise (ECS)</c:v>
                </c:pt>
                <c:pt idx="7">
                  <c:v>Existence d'outils d'identification des bonnes pratiques (ECS)</c:v>
                </c:pt>
                <c:pt idx="8">
                  <c:v>Réunions de travail régulières pour impliquer les employés dans l'organisation du travail (ECS)</c:v>
                </c:pt>
                <c:pt idx="9">
                  <c:v>Tensions perçues entre employés et employeurs* (Enquête sur la qualité de vie)</c:v>
                </c:pt>
              </c:strCache>
            </c:strRef>
          </c:cat>
          <c:val>
            <c:numRef>
              <c:f>'Graph 6 note pdf'!$B$36:$K$36</c:f>
              <c:numCache>
                <c:formatCode>General</c:formatCode>
                <c:ptCount val="10"/>
                <c:pt idx="0">
                  <c:v>43.4</c:v>
                </c:pt>
                <c:pt idx="1">
                  <c:v>89.9</c:v>
                </c:pt>
                <c:pt idx="2">
                  <c:v>83.7</c:v>
                </c:pt>
                <c:pt idx="3">
                  <c:v>93.2</c:v>
                </c:pt>
                <c:pt idx="4">
                  <c:v>67.400000000000006</c:v>
                </c:pt>
                <c:pt idx="5">
                  <c:v>74.3</c:v>
                </c:pt>
                <c:pt idx="6">
                  <c:v>43.8</c:v>
                </c:pt>
                <c:pt idx="7">
                  <c:v>82.7</c:v>
                </c:pt>
                <c:pt idx="8">
                  <c:v>95.4</c:v>
                </c:pt>
                <c:pt idx="9">
                  <c:v>94.8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21920"/>
        <c:axId val="208327808"/>
      </c:radarChart>
      <c:catAx>
        <c:axId val="2083219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08327808"/>
        <c:crosses val="autoZero"/>
        <c:auto val="1"/>
        <c:lblAlgn val="ctr"/>
        <c:lblOffset val="100"/>
        <c:noMultiLvlLbl val="0"/>
      </c:catAx>
      <c:valAx>
        <c:axId val="2083278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08321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 b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19</xdr:row>
      <xdr:rowOff>35858</xdr:rowOff>
    </xdr:from>
    <xdr:to>
      <xdr:col>9</xdr:col>
      <xdr:colOff>663388</xdr:colOff>
      <xdr:row>57</xdr:row>
      <xdr:rowOff>152399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0.89635</cdr:x>
      <cdr:y>0.20315</cdr:y>
    </cdr:from>
    <cdr:to>
      <cdr:x>0.9211</cdr:x>
      <cdr:y>0.20323</cdr:y>
    </cdr:to>
    <cdr:cxnSp macro="">
      <cdr:nvCxnSpPr>
        <cdr:cNvPr id="5" name="Connecteur droit 4"/>
        <cdr:cNvCxnSpPr/>
      </cdr:nvCxnSpPr>
      <cdr:spPr>
        <a:xfrm xmlns:a="http://schemas.openxmlformats.org/drawingml/2006/main" flipV="1">
          <a:off x="8322433" y="1228318"/>
          <a:ext cx="229799" cy="484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66666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0.89876</cdr:x>
      <cdr:y>0.64268</cdr:y>
    </cdr:from>
    <cdr:to>
      <cdr:x>0.91596</cdr:x>
      <cdr:y>0.76112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8344810" y="3885843"/>
          <a:ext cx="159654" cy="716093"/>
        </a:xfrm>
        <a:prstGeom xmlns:a="http://schemas.openxmlformats.org/drawingml/2006/main" prst="rect">
          <a:avLst/>
        </a:prstGeom>
        <a:pattFill xmlns:a="http://schemas.openxmlformats.org/drawingml/2006/main" prst="ltUpDiag">
          <a:fgClr>
            <a:schemeClr val="accent1"/>
          </a:fgClr>
          <a:bgClr>
            <a:schemeClr val="bg1"/>
          </a:bgClr>
        </a:patt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0.90736</cdr:x>
      <cdr:y>0.64268</cdr:y>
    </cdr:from>
    <cdr:to>
      <cdr:x>0.90736</cdr:x>
      <cdr:y>0.76112</cdr:y>
    </cdr:to>
    <cdr:cxnSp macro="">
      <cdr:nvCxnSpPr>
        <cdr:cNvPr id="8" name="Connecteur droit avec flèche 7"/>
        <cdr:cNvCxnSpPr>
          <a:stCxn xmlns:a="http://schemas.openxmlformats.org/drawingml/2006/main" id="6" idx="0"/>
          <a:endCxn xmlns:a="http://schemas.openxmlformats.org/drawingml/2006/main" id="6" idx="2"/>
        </cdr:cNvCxnSpPr>
      </cdr:nvCxnSpPr>
      <cdr:spPr>
        <a:xfrm xmlns:a="http://schemas.openxmlformats.org/drawingml/2006/main">
          <a:off x="8424637" y="3885843"/>
          <a:ext cx="0" cy="716093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4B3789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0.72642</cdr:x>
      <cdr:y>0.19978</cdr:y>
    </cdr:from>
    <cdr:to>
      <cdr:x>0.88664</cdr:x>
      <cdr:y>0.2435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6744647" y="1207931"/>
          <a:ext cx="1487674" cy="2643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400" b="0">
              <a:solidFill>
                <a:srgbClr val="666666"/>
              </a:solidFill>
            </a:rPr>
            <a:t>Effet</a:t>
          </a:r>
          <a:r>
            <a:rPr lang="fr-FR" sz="1400" b="0" baseline="0">
              <a:solidFill>
                <a:srgbClr val="666666"/>
              </a:solidFill>
            </a:rPr>
            <a:t> CICE + Pacte</a:t>
          </a:r>
          <a:endParaRPr lang="fr-FR" sz="1400" b="0">
            <a:solidFill>
              <a:srgbClr val="666666"/>
            </a:solidFill>
          </a:endParaRPr>
        </a:p>
      </cdr:txBody>
    </cdr:sp>
  </cdr:relSizeAnchor>
  <cdr:relSizeAnchor xmlns:cdr="http://schemas.openxmlformats.org/drawingml/2006/chartDrawing">
    <cdr:from>
      <cdr:x>0.90862</cdr:x>
      <cdr:y>0.13262</cdr:y>
    </cdr:from>
    <cdr:to>
      <cdr:x>0.90862</cdr:x>
      <cdr:y>0.19141</cdr:y>
    </cdr:to>
    <cdr:cxnSp macro="">
      <cdr:nvCxnSpPr>
        <cdr:cNvPr id="16" name="Connecteur droit avec flèche 15"/>
        <cdr:cNvCxnSpPr/>
      </cdr:nvCxnSpPr>
      <cdr:spPr>
        <a:xfrm xmlns:a="http://schemas.openxmlformats.org/drawingml/2006/main">
          <a:off x="8439978" y="803413"/>
          <a:ext cx="0" cy="356152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666666"/>
          </a:solidFill>
          <a:prstDash val="sys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0.00586</cdr:x>
      <cdr:y>0.90761</cdr:y>
    </cdr:from>
    <cdr:to>
      <cdr:x>0.50649</cdr:x>
      <cdr:y>0.99337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4408" y="5487686"/>
          <a:ext cx="4648219" cy="51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Coût salarial unitaire nominal pour l’ensemble de l’économie.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 : AMECO, Commission européenne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0.11372</cdr:x>
      <cdr:y>0.01035</cdr:y>
    </cdr:from>
    <cdr:to>
      <cdr:x>0.6038</cdr:x>
      <cdr:y>0.05536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55913" y="62595"/>
          <a:ext cx="4550229" cy="272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B3789"/>
              </a:solidFill>
              <a:latin typeface="Arial" panose="020B0604020202020204" pitchFamily="34" charset="0"/>
              <a:cs typeface="Arial" panose="020B0604020202020204" pitchFamily="34" charset="0"/>
            </a:rPr>
            <a:t>4.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COÛT SALARIAL UNITAIRE NOMINAL FRANCE ET ALLEMAGNE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185736</xdr:rowOff>
    </xdr:from>
    <xdr:to>
      <xdr:col>11</xdr:col>
      <xdr:colOff>714369</xdr:colOff>
      <xdr:row>79</xdr:row>
      <xdr:rowOff>49304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0.00482</cdr:x>
      <cdr:y>0.00992</cdr:y>
    </cdr:from>
    <cdr:to>
      <cdr:x>0.5654</cdr:x>
      <cdr:y>0.05384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5379" y="62753"/>
          <a:ext cx="5280213" cy="277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B3789"/>
              </a:solidFill>
              <a:latin typeface="Arial" panose="020B0604020202020204" pitchFamily="34" charset="0"/>
              <a:cs typeface="Arial" panose="020B0604020202020204" pitchFamily="34" charset="0"/>
            </a:rPr>
            <a:t>5. </a:t>
          </a:r>
          <a:r>
            <a:rPr lang="fr-FR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COMPÉTENCES DE LA POPULATION ACTIVE EN LECTURE ET EN CALCUL</a:t>
          </a:r>
        </a:p>
      </cdr:txBody>
    </cdr:sp>
  </cdr:relSizeAnchor>
  <cdr:relSizeAnchor xmlns:cdr="http://schemas.openxmlformats.org/drawingml/2006/chartDrawing">
    <cdr:from>
      <cdr:x>0.02385</cdr:x>
      <cdr:y>0.9288</cdr:y>
    </cdr:from>
    <cdr:to>
      <cdr:x>0.31033</cdr:x>
      <cdr:y>0.98123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24646" y="5876630"/>
          <a:ext cx="2698406" cy="331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SOURCE : Enquête PIAAC de l'OCDE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424781</xdr:colOff>
      <xdr:row>4</xdr:row>
      <xdr:rowOff>23811</xdr:rowOff>
    </xdr:from>
    <xdr:to>
      <xdr:col>24</xdr:col>
      <xdr:colOff>652021</xdr:colOff>
      <xdr:row>32</xdr:row>
      <xdr:rowOff>175531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424781</xdr:colOff>
      <xdr:row>4</xdr:row>
      <xdr:rowOff>23811</xdr:rowOff>
    </xdr:from>
    <xdr:to>
      <xdr:col>24</xdr:col>
      <xdr:colOff>652021</xdr:colOff>
      <xdr:row>32</xdr:row>
      <xdr:rowOff>175531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424781</xdr:colOff>
      <xdr:row>4</xdr:row>
      <xdr:rowOff>23811</xdr:rowOff>
    </xdr:from>
    <xdr:to>
      <xdr:col>24</xdr:col>
      <xdr:colOff>652021</xdr:colOff>
      <xdr:row>32</xdr:row>
      <xdr:rowOff>175531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424781</xdr:colOff>
      <xdr:row>4</xdr:row>
      <xdr:rowOff>23811</xdr:rowOff>
    </xdr:from>
    <xdr:to>
      <xdr:col>24</xdr:col>
      <xdr:colOff>652021</xdr:colOff>
      <xdr:row>32</xdr:row>
      <xdr:rowOff>175531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250371</xdr:colOff>
      <xdr:row>1</xdr:row>
      <xdr:rowOff>76200</xdr:rowOff>
    </xdr:from>
    <xdr:to>
      <xdr:col>19</xdr:col>
      <xdr:colOff>587828</xdr:colOff>
      <xdr:row>35</xdr:row>
      <xdr:rowOff>127115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359229</xdr:colOff>
      <xdr:row>33</xdr:row>
      <xdr:rowOff>0</xdr:rowOff>
    </xdr:from>
    <xdr:ext cx="2579915" cy="287913"/>
    <xdr:sp macro="" textlink="">
      <xdr:nvSpPr>
        <xdr:cNvPr id="3" name="ZoneTexte 2"/>
        <xdr:cNvSpPr txBox="1"/>
      </xdr:nvSpPr>
      <xdr:spPr>
        <a:xfrm>
          <a:off x="6716486" y="6106886"/>
          <a:ext cx="2579915" cy="287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Douanes</a:t>
          </a:r>
        </a:p>
      </xdr:txBody>
    </xdr:sp>
    <xdr:clientData/>
  </xdr:one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0.07108</cdr:x>
      <cdr:y>0</cdr:y>
    </cdr:from>
    <cdr:to>
      <cdr:x>0.59618</cdr:x>
      <cdr:y>0.0635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47627" y="0"/>
          <a:ext cx="4784345" cy="402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 b="1">
              <a:solidFill>
                <a:srgbClr val="4B3789"/>
              </a:solidFill>
              <a:latin typeface="Arial" panose="020B0604020202020204" pitchFamily="34" charset="0"/>
              <a:cs typeface="Arial" panose="020B0604020202020204" pitchFamily="34" charset="0"/>
            </a:rPr>
            <a:t>7. </a:t>
          </a:r>
          <a:r>
            <a:rPr lang="fr-FR" sz="1200" b="0">
              <a:latin typeface="Arial" panose="020B0604020202020204" pitchFamily="34" charset="0"/>
              <a:cs typeface="Arial" panose="020B0604020202020204" pitchFamily="34" charset="0"/>
            </a:rPr>
            <a:t>NOMBRE D'ENTREPRISES FRANÇAISES EXPORTATRICES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5074023" y="2377887"/>
    <xdr:ext cx="10820401" cy="6772835"/>
    <xdr:graphicFrame macro="">
      <xdr:nvGraphicFramePr>
        <xdr:cNvPr id="3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0.00377</cdr:x>
      <cdr:y>0.14478</cdr:y>
    </cdr:from>
    <cdr:to>
      <cdr:x>0.36719</cdr:x>
      <cdr:y>0.27411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0683" y="958832"/>
          <a:ext cx="3921718" cy="85652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b="1" i="1"/>
            <a:t>Meilleure performance </a:t>
          </a:r>
          <a:r>
            <a:rPr lang="fr-FR" sz="1200" b="1" i="1" baseline="0"/>
            <a:t>:</a:t>
          </a:r>
        </a:p>
        <a:p xmlns:a="http://schemas.openxmlformats.org/drawingml/2006/main">
          <a:r>
            <a:rPr lang="fr-FR" sz="1200" i="1" baseline="0"/>
            <a:t>Site web et Cloud :  Finlande</a:t>
          </a:r>
        </a:p>
        <a:p xmlns:a="http://schemas.openxmlformats.org/drawingml/2006/main">
          <a:r>
            <a:rPr lang="fr-FR" sz="1200" i="1" baseline="0"/>
            <a:t>Progiciel de gestion intégrée et spécialiste TIC : Allemagne</a:t>
          </a:r>
        </a:p>
        <a:p xmlns:a="http://schemas.openxmlformats.org/drawingml/2006/main">
          <a:r>
            <a:rPr lang="fr-FR" sz="1200" i="1" baseline="0"/>
            <a:t>Logiciel de gestion de la relation client  : Pays-Bas</a:t>
          </a:r>
        </a:p>
        <a:p xmlns:a="http://schemas.openxmlformats.org/drawingml/2006/main">
          <a:endParaRPr lang="fr-FR" sz="1400" baseline="0"/>
        </a:p>
        <a:p xmlns:a="http://schemas.openxmlformats.org/drawingml/2006/main">
          <a:endParaRPr lang="fr-FR" sz="1400" baseline="0"/>
        </a:p>
      </cdr:txBody>
    </cdr:sp>
  </cdr:relSizeAnchor>
  <cdr:relSizeAnchor xmlns:cdr="http://schemas.openxmlformats.org/drawingml/2006/chartDrawing">
    <cdr:from>
      <cdr:x>0.00249</cdr:x>
      <cdr:y>0.96311</cdr:y>
    </cdr:from>
    <cdr:to>
      <cdr:x>0.35057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6895" y="6378388"/>
          <a:ext cx="3756212" cy="244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Eurostat (entreprises de plus de 10 salariés)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2743199" y="235528"/>
    <xdr:ext cx="9576000" cy="73440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0.04776</cdr:x>
      <cdr:y>0.00654</cdr:y>
    </cdr:from>
    <cdr:to>
      <cdr:x>0.60597</cdr:x>
      <cdr:y>0.05234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3345" y="41563"/>
          <a:ext cx="5181600" cy="290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GRAPHIQUE a : ÉVOLUTION DES COÛTS SALARIAUX UNITAIRES  NOMINAUX</a:t>
          </a:r>
        </a:p>
      </cdr:txBody>
    </cdr:sp>
  </cdr:relSizeAnchor>
  <cdr:relSizeAnchor xmlns:cdr="http://schemas.openxmlformats.org/drawingml/2006/chartDrawing">
    <cdr:from>
      <cdr:x>0.02687</cdr:x>
      <cdr:y>0.932</cdr:y>
    </cdr:from>
    <cdr:to>
      <cdr:x>0.48806</cdr:x>
      <cdr:y>0.99962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57307" y="6844627"/>
          <a:ext cx="4416356" cy="496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NOTE : Coût salarial unitaire nominal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pour l'ensemble de l'économie</a:t>
          </a:r>
        </a:p>
        <a:p xmlns:a="http://schemas.openxmlformats.org/drawingml/2006/main"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SOURCE : AMECO, Commission européenne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0.0227</cdr:x>
      <cdr:y>0.95396</cdr:y>
    </cdr:from>
    <cdr:to>
      <cdr:x>0.77293</cdr:x>
      <cdr:y>0.99166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0011" y="6152081"/>
          <a:ext cx="6279144" cy="243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France Stratégie à partir des données Douanes, Banque</a:t>
          </a:r>
          <a:r>
            <a:rPr lang="fr-FR" sz="110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France et INSEE</a:t>
          </a:r>
          <a:endParaRPr lang="fr-FR" sz="110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0.01781</cdr:x>
      <cdr:y>0.79301</cdr:y>
    </cdr:from>
    <cdr:to>
      <cdr:x>0.95716</cdr:x>
      <cdr:y>0.96108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6669" y="5495366"/>
          <a:ext cx="7735738" cy="1164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Les soldes des secteurs énergie, agro-alimentaire, matériels de transport et autres biens industriels sont issus des données des </a:t>
          </a:r>
        </a:p>
        <a:p xmlns:a="http://schemas.openxmlformats.org/drawingml/2006/main">
          <a:pPr algn="l"/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douanes françaises valorisées en CAF/FAB, c’est-à-dire que les importations incluent le « coût, assurance, fret » (CAF) alors que </a:t>
          </a:r>
        </a:p>
        <a:p xmlns:a="http://schemas.openxmlformats.org/drawingml/2006/main">
          <a:pPr algn="l"/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exportations sont comptées en « franco à bord » (FAB). Les soldes services, négoce et total des biens et services sont issus des </a:t>
          </a:r>
        </a:p>
        <a:p xmlns:a="http://schemas.openxmlformats.org/drawingml/2006/main">
          <a:pPr algn="l"/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données Banque de France et valorisés en FAB/FAB. Il existe donc un écart entre la somme des sous-soldes et du solde total qui </a:t>
          </a:r>
        </a:p>
        <a:p xmlns:a="http://schemas.openxmlformats.org/drawingml/2006/main">
          <a:pPr algn="l"/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plusieurs raisons : conversion de CAF en FAB, inclusion des échanges de matériels militaires (non inclus dans les sous-soldes) </a:t>
          </a:r>
        </a:p>
        <a:p xmlns:a="http://schemas.openxmlformats.org/drawingml/2006/main">
          <a:pPr algn="l"/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 différences de méthodologie entre les résultats du commerce extérieur publiés par les Douanes et ceux de la balance des </a:t>
          </a:r>
        </a:p>
        <a:p xmlns:a="http://schemas.openxmlformats.org/drawingml/2006/main">
          <a:pPr algn="l"/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paiements de la Banque de France.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0.07035</cdr:x>
      <cdr:y>0.01164</cdr:y>
    </cdr:from>
    <cdr:to>
      <cdr:x>0.5994</cdr:x>
      <cdr:y>0.04657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579343" y="80682"/>
          <a:ext cx="4356847" cy="242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>
              <a:effectLst/>
            </a:rPr>
            <a:t> </a:t>
          </a:r>
          <a:r>
            <a:rPr lang="fr-FR" sz="1100">
              <a:effectLst/>
              <a:latin typeface="+mn-lt"/>
              <a:ea typeface="+mn-ea"/>
              <a:cs typeface="+mn-cs"/>
            </a:rPr>
            <a:t> </a:t>
          </a:r>
          <a:endParaRPr lang="fr-FR" sz="1100"/>
        </a:p>
      </cdr:txBody>
    </cdr:sp>
  </cdr:relSizeAnchor>
  <cdr:relSizeAnchor xmlns:cdr="http://schemas.openxmlformats.org/drawingml/2006/chartDrawing">
    <cdr:from>
      <cdr:x>0.01701</cdr:x>
      <cdr:y>0</cdr:y>
    </cdr:from>
    <cdr:to>
      <cdr:x>0.46659</cdr:x>
      <cdr:y>0.03752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40074" y="0"/>
          <a:ext cx="3702423" cy="259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B3789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</a:t>
          </a:r>
          <a:r>
            <a:rPr lang="fr-FR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SOLDE DES BIENS ET SERVICES DE LA FRANCE</a:t>
          </a:r>
          <a:endParaRPr lang="fr-FR" sz="1100">
            <a:solidFill>
              <a:schemeClr val="tx1">
                <a:lumMod val="50000"/>
                <a:lumOff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259080</xdr:colOff>
      <xdr:row>3</xdr:row>
      <xdr:rowOff>106680</xdr:rowOff>
    </xdr:from>
    <xdr:to>
      <xdr:col>8</xdr:col>
      <xdr:colOff>508680</xdr:colOff>
      <xdr:row>24</xdr:row>
      <xdr:rowOff>162108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655320"/>
          <a:ext cx="4212000" cy="389590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769620</xdr:colOff>
      <xdr:row>3</xdr:row>
      <xdr:rowOff>22859</xdr:rowOff>
    </xdr:from>
    <xdr:to>
      <xdr:col>11</xdr:col>
      <xdr:colOff>261780</xdr:colOff>
      <xdr:row>21</xdr:row>
      <xdr:rowOff>167579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0.01192</cdr:x>
      <cdr:y>0.92428</cdr:y>
    </cdr:from>
    <cdr:to>
      <cdr:x>0.63239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9508" y="2994660"/>
          <a:ext cx="3618572" cy="24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SOURCE : CEPII, bases</a:t>
          </a:r>
          <a:r>
            <a:rPr lang="fr-FR" sz="1100" baseline="0"/>
            <a:t> de données BACI et WFTC</a:t>
          </a:r>
          <a:endParaRPr lang="fr-FR" sz="1100"/>
        </a:p>
      </cdr:txBody>
    </cdr:sp>
  </cdr:relSizeAnchor>
  <cdr:relSizeAnchor xmlns:cdr="http://schemas.openxmlformats.org/drawingml/2006/chartDrawing">
    <cdr:from>
      <cdr:x>0.05503</cdr:x>
      <cdr:y>0.01588</cdr:y>
    </cdr:from>
    <cdr:to>
      <cdr:x>1</cdr:x>
      <cdr:y>0.14687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20954" y="56008"/>
          <a:ext cx="5511046" cy="462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GRAPHIQUE C : PARTS DE MARCHE MONDIALE DÉTENUES DANS LE SECTEUR DES 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PRODUITS DE HAUTE TECHNOLOGIE</a:t>
          </a: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453390</xdr:colOff>
      <xdr:row>5</xdr:row>
      <xdr:rowOff>80962</xdr:rowOff>
    </xdr:from>
    <xdr:to>
      <xdr:col>8</xdr:col>
      <xdr:colOff>234030</xdr:colOff>
      <xdr:row>23</xdr:row>
      <xdr:rowOff>29122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0.06651</cdr:x>
      <cdr:y>0.00598</cdr:y>
    </cdr:from>
    <cdr:to>
      <cdr:x>1</cdr:x>
      <cdr:y>0.13702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16230" y="18098"/>
          <a:ext cx="4438650" cy="39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GRAPHIQUE D : PART DES EXPORTATIONS DE PRODUITS HAUT DE </a:t>
          </a:r>
        </a:p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GAMME DANS LES EXPORTATIONS TOTALES</a:t>
          </a:r>
        </a:p>
      </cdr:txBody>
    </cdr:sp>
  </cdr:relSizeAnchor>
  <cdr:relSizeAnchor xmlns:cdr="http://schemas.openxmlformats.org/drawingml/2006/chartDrawing">
    <cdr:from>
      <cdr:x>0.05529</cdr:x>
      <cdr:y>0.90173</cdr:y>
    </cdr:from>
    <cdr:to>
      <cdr:x>0.6851</cdr:x>
      <cdr:y>0.98368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62890" y="2726820"/>
          <a:ext cx="2994660" cy="247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SOURCE : CEPII, bases</a:t>
          </a:r>
          <a:r>
            <a:rPr lang="fr-FR" sz="1100" baseline="0"/>
            <a:t> de données BACI et WFTC</a:t>
          </a:r>
          <a:endParaRPr lang="fr-FR" sz="11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</xdr:row>
      <xdr:rowOff>38100</xdr:rowOff>
    </xdr:from>
    <xdr:to>
      <xdr:col>10</xdr:col>
      <xdr:colOff>235740</xdr:colOff>
      <xdr:row>18</xdr:row>
      <xdr:rowOff>8580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0.01463</cdr:x>
      <cdr:y>0.91991</cdr:y>
    </cdr:from>
    <cdr:to>
      <cdr:x>0.641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251" y="2415540"/>
          <a:ext cx="3179490" cy="210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SOURCE : CEPII, bases de données BACI </a:t>
          </a:r>
          <a:r>
            <a:rPr lang="fr-FR" sz="1100" baseline="0"/>
            <a:t> et WTFC</a:t>
          </a:r>
          <a:endParaRPr lang="fr-FR" sz="1100"/>
        </a:p>
      </cdr:txBody>
    </cdr:sp>
  </cdr:relSizeAnchor>
  <cdr:relSizeAnchor xmlns:cdr="http://schemas.openxmlformats.org/drawingml/2006/chartDrawing">
    <cdr:from>
      <cdr:x>0.05929</cdr:x>
      <cdr:y>0</cdr:y>
    </cdr:from>
    <cdr:to>
      <cdr:x>0.96076</cdr:x>
      <cdr:y>0.15961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0956" y="0"/>
          <a:ext cx="4575844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GRAPHIQUE E : PARTS DE MARCHÉ MONDIAL DÉTENUES </a:t>
          </a:r>
        </a:p>
        <a:p xmlns:a="http://schemas.openxmlformats.org/drawingml/2006/main">
          <a:r>
            <a:rPr lang="fr-FR" sz="1100"/>
            <a:t>DANS LES PRODUITS HAUT DE GAMME</a:t>
          </a:r>
          <a:r>
            <a:rPr lang="fr-FR" sz="1100" baseline="0"/>
            <a:t> </a:t>
          </a:r>
          <a:endParaRPr lang="fr-FR" sz="11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1230086" y="337457"/>
    <xdr:ext cx="9416143" cy="6629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0.03401</cdr:x>
      <cdr:y>0.00901</cdr:y>
    </cdr:from>
    <cdr:to>
      <cdr:x>0.57341</cdr:x>
      <cdr:y>0.0509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0228" y="59699"/>
          <a:ext cx="5079086" cy="2777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COMPTE COURANT ET ENDETTEMENT EXTÉRIEUR DE LA FRANCE</a:t>
          </a:r>
        </a:p>
      </cdr:txBody>
    </cdr:sp>
  </cdr:relSizeAnchor>
  <cdr:relSizeAnchor xmlns:cdr="http://schemas.openxmlformats.org/drawingml/2006/chartDrawing">
    <cdr:from>
      <cdr:x>0.04007</cdr:x>
      <cdr:y>0.04951</cdr:y>
    </cdr:from>
    <cdr:to>
      <cdr:x>0.22653</cdr:x>
      <cdr:y>0.08488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77321" y="328240"/>
          <a:ext cx="1755740" cy="234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i="1">
              <a:latin typeface="Arial" panose="020B0604020202020204" pitchFamily="34" charset="0"/>
              <a:cs typeface="Arial" panose="020B0604020202020204" pitchFamily="34" charset="0"/>
            </a:rPr>
            <a:t>Compte courant</a:t>
          </a:r>
        </a:p>
      </cdr:txBody>
    </cdr:sp>
  </cdr:relSizeAnchor>
  <cdr:relSizeAnchor xmlns:cdr="http://schemas.openxmlformats.org/drawingml/2006/chartDrawing">
    <cdr:from>
      <cdr:x>0.01407</cdr:x>
      <cdr:y>0.95756</cdr:y>
    </cdr:from>
    <cdr:to>
      <cdr:x>0.25318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32509" y="6348052"/>
          <a:ext cx="2251462" cy="281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SOURCE : Banque de France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6664036" y="568036"/>
    <xdr:ext cx="9725891" cy="707967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292434" y="796634"/>
    <xdr:ext cx="11700000" cy="83160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0.04256</cdr:x>
      <cdr:y>0.01302</cdr:y>
    </cdr:from>
    <cdr:to>
      <cdr:x>0.5837</cdr:x>
      <cdr:y>0.04759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05131" y="87184"/>
          <a:ext cx="5150542" cy="231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COMPTE COURANT ET ENDETTEMENT EXTÉRIEUR DE LA FRANCE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0.05677</cdr:x>
      <cdr:y>0.05173</cdr:y>
    </cdr:from>
    <cdr:to>
      <cdr:x>0.2591</cdr:x>
      <cdr:y>0.09105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40327" y="346363"/>
          <a:ext cx="1925782" cy="263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 i="1">
              <a:latin typeface="Arial" panose="020B0604020202020204" pitchFamily="34" charset="0"/>
              <a:cs typeface="Arial" panose="020B0604020202020204" pitchFamily="34" charset="0"/>
            </a:rPr>
            <a:t>Position extérieure nette</a:t>
          </a:r>
        </a:p>
      </cdr:txBody>
    </cdr:sp>
  </cdr:relSizeAnchor>
  <cdr:relSizeAnchor xmlns:cdr="http://schemas.openxmlformats.org/drawingml/2006/chartDrawing">
    <cdr:from>
      <cdr:x>0.00712</cdr:x>
      <cdr:y>0.95303</cdr:y>
    </cdr:from>
    <cdr:to>
      <cdr:x>0.1453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69274" y="6747164"/>
          <a:ext cx="1343890" cy="332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: OCDE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68580</xdr:rowOff>
    </xdr:from>
    <xdr:to>
      <xdr:col>11</xdr:col>
      <xdr:colOff>30480</xdr:colOff>
      <xdr:row>26</xdr:row>
      <xdr:rowOff>34920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0.05803</cdr:x>
      <cdr:y>0.01007</cdr:y>
    </cdr:from>
    <cdr:to>
      <cdr:x>0.60928</cdr:x>
      <cdr:y>0.06548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57200" y="45720"/>
          <a:ext cx="434340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PERFORMANCES À L'EXPORTATION</a:t>
          </a:r>
          <a:r>
            <a:rPr lang="fr-FR" sz="1100" baseline="0"/>
            <a:t> DE BIENS ET SERVICES (EN VOLUME)</a:t>
          </a:r>
          <a:endParaRPr lang="fr-FR" sz="1100"/>
        </a:p>
      </cdr:txBody>
    </cdr:sp>
  </cdr:relSizeAnchor>
  <cdr:relSizeAnchor xmlns:cdr="http://schemas.openxmlformats.org/drawingml/2006/chartDrawing">
    <cdr:from>
      <cdr:x>0</cdr:x>
      <cdr:y>0.83643</cdr:y>
    </cdr:from>
    <cdr:to>
      <cdr:x>0.99516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3796020"/>
          <a:ext cx="7840980" cy="742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NOTE : Base 100 = 2009.</a:t>
          </a:r>
        </a:p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Graphique réalisé à partir de données trimestrielles. Point T4-2015 estimé pour l'Italie en fonction du glissement annuel </a:t>
          </a:r>
        </a:p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moyen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des trois premiers trimestres.</a:t>
          </a:r>
        </a:p>
        <a:p xmlns:a="http://schemas.openxmlformats.org/drawingml/2006/main"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SOURCE : Eurostat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 sz="1100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5225142" y="391886"/>
    <xdr:ext cx="11008180" cy="6463394"/>
    <xdr:graphicFrame macro="">
      <xdr:nvGraphicFramePr>
        <xdr:cNvPr id="3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0.0712</cdr:x>
      <cdr:y>0.01768</cdr:y>
    </cdr:from>
    <cdr:to>
      <cdr:x>0.7466</cdr:x>
      <cdr:y>0.08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83771" y="114299"/>
          <a:ext cx="7434943" cy="402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TAUX DE CHANGE EURO/DOLLAR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ET TAUX DE CHANGE EFFECTIF NOMINAL DE LA ZONE EURO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0.04252</cdr:x>
      <cdr:y>0.93642</cdr:y>
    </cdr:from>
    <cdr:to>
      <cdr:x>0.44598</cdr:x>
      <cdr:y>0.98484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68086" y="6052461"/>
          <a:ext cx="4441371" cy="312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SOURCE : Banque des règlements internationaux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1371600" y="250372"/>
    <xdr:ext cx="9982200" cy="73260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0.0645</cdr:x>
      <cdr:y>0.18976</cdr:y>
    </cdr:from>
    <cdr:to>
      <cdr:x>0.94984</cdr:x>
      <cdr:y>0.19238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643841" y="1371600"/>
          <a:ext cx="8837616" cy="1896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66666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0.02944</cdr:x>
      <cdr:y>0.01506</cdr:y>
    </cdr:from>
    <cdr:to>
      <cdr:x>0.47328</cdr:x>
      <cdr:y>0.0497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293914" y="108856"/>
          <a:ext cx="4430485" cy="250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DIFFÉRENTS INDICATEURS DE LA COMPÉTITIVITÉ-PRIX</a:t>
          </a:r>
        </a:p>
      </cdr:txBody>
    </cdr:sp>
  </cdr:relSizeAnchor>
  <cdr:relSizeAnchor xmlns:cdr="http://schemas.openxmlformats.org/drawingml/2006/chartDrawing">
    <cdr:from>
      <cdr:x>0.01418</cdr:x>
      <cdr:y>0.92321</cdr:y>
    </cdr:from>
    <cdr:to>
      <cdr:x>0.46238</cdr:x>
      <cdr:y>0.99108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141514" y="6763533"/>
          <a:ext cx="4474028" cy="497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* Une baisse de l'indice indique un gain de compétitivité-prix</a:t>
          </a:r>
        </a:p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SOURCE : OCDE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726620</xdr:colOff>
      <xdr:row>3</xdr:row>
      <xdr:rowOff>6803</xdr:rowOff>
    </xdr:from>
    <xdr:to>
      <xdr:col>18</xdr:col>
      <xdr:colOff>537448</xdr:colOff>
      <xdr:row>44</xdr:row>
      <xdr:rowOff>153884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0.06914</cdr:x>
      <cdr:y>0.00897</cdr:y>
    </cdr:from>
    <cdr:to>
      <cdr:x>0.33318</cdr:x>
      <cdr:y>0.0526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60666" y="69397"/>
          <a:ext cx="3668486" cy="337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COÛTS SALARIAUX UNITAIRES EN ZONE EURO</a:t>
          </a:r>
        </a:p>
      </cdr:txBody>
    </cdr:sp>
  </cdr:relSizeAnchor>
  <cdr:relSizeAnchor xmlns:cdr="http://schemas.openxmlformats.org/drawingml/2006/chartDrawing">
    <cdr:from>
      <cdr:x>0.04389</cdr:x>
      <cdr:y>0.91415</cdr:y>
    </cdr:from>
    <cdr:to>
      <cdr:x>0.40194</cdr:x>
      <cdr:y>0.98292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84593" y="7070395"/>
          <a:ext cx="4769290" cy="531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NOTE : Coût salarial unitaire nominal pour l'ensemble de l'économie</a:t>
          </a:r>
        </a:p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SOURCE : AMECO,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Commission européenne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304801</xdr:colOff>
      <xdr:row>2</xdr:row>
      <xdr:rowOff>76200</xdr:rowOff>
    </xdr:from>
    <xdr:to>
      <xdr:col>13</xdr:col>
      <xdr:colOff>261257</xdr:colOff>
      <xdr:row>29</xdr:row>
      <xdr:rowOff>171449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0.05837</cdr:x>
      <cdr:y>0.01744</cdr:y>
    </cdr:from>
    <cdr:to>
      <cdr:x>0.66184</cdr:x>
      <cdr:y>0.07804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82917" y="144999"/>
          <a:ext cx="7060642" cy="503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B3789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</a:t>
          </a:r>
          <a:r>
            <a:rPr lang="fr-FR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ÉVOLUTION DES PARTS DE MARCHÉ À L’EXPORTATION (EN %), </a:t>
          </a:r>
          <a:r>
            <a:rPr lang="fr-FR" sz="1100">
              <a:solidFill>
                <a:srgbClr val="4B3789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zone euro°</a:t>
          </a:r>
          <a:endParaRPr lang="fr-FR" sz="1100">
            <a:solidFill>
              <a:srgbClr val="4B378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0.03611</cdr:x>
      <cdr:y>0.85622</cdr:y>
    </cdr:from>
    <cdr:to>
      <cdr:x>0.99128</cdr:x>
      <cdr:y>0.97933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01783" y="6886231"/>
          <a:ext cx="10626436" cy="990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La décomposition permet d'isoler l'évolution de la part de marché mondiale qui est due à la spécialisation sectorielle et géographique du  pays considéré. </a:t>
          </a:r>
        </a:p>
        <a:p xmlns:a="http://schemas.openxmlformats.org/drawingml/2006/main"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 terme de compétitivité pure s'interprète comme répondant à la question suivante : « quelle aurait été la variation des  exportations d’un pays si la structure </a:t>
          </a:r>
        </a:p>
        <a:p xmlns:a="http://schemas.openxmlformats.org/drawingml/2006/main"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géographique et sectorielle de ses exportations avait été identique à celle de ses concurrents ? ». </a:t>
          </a: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Voir Gaulier G., Santoni G., Taglioni D. et Zignago S. (2013,), « In the Wake of the Global Crisis: Evidence from a New Quarterly Database of Export</a:t>
          </a: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Competitiveness », World Bank Policy Research Working Paper, n°6733. </a:t>
          </a:r>
          <a:endParaRPr lang="fr-FR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 : </a:t>
          </a:r>
          <a:r>
            <a:rPr lang="en-US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Measuring Export Competitiveness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Banque mondiale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0.05233</cdr:x>
      <cdr:y>0.01069</cdr:y>
    </cdr:from>
    <cdr:to>
      <cdr:x>0.53023</cdr:x>
      <cdr:y>0.06841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9857" y="54428"/>
          <a:ext cx="4474028" cy="293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COMPTE COURANT DE LA FRANCE ET DE L'ALLEMAGNE</a:t>
          </a:r>
        </a:p>
      </cdr:txBody>
    </cdr:sp>
  </cdr:relSizeAnchor>
  <cdr:relSizeAnchor xmlns:cdr="http://schemas.openxmlformats.org/drawingml/2006/chartDrawing">
    <cdr:from>
      <cdr:x>0.05349</cdr:x>
      <cdr:y>0.91502</cdr:y>
    </cdr:from>
    <cdr:to>
      <cdr:x>0.35</cdr:x>
      <cdr:y>0.96847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00742" y="4659084"/>
          <a:ext cx="2775858" cy="272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SOURCE : FMI,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100" i="1" baseline="0">
              <a:latin typeface="Arial" panose="020B0604020202020204" pitchFamily="34" charset="0"/>
              <a:cs typeface="Arial" panose="020B0604020202020204" pitchFamily="34" charset="0"/>
            </a:rPr>
            <a:t>World Economic Outlook</a:t>
          </a:r>
          <a:endParaRPr lang="fr-FR" sz="11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2254</xdr:colOff>
      <xdr:row>0</xdr:row>
      <xdr:rowOff>91440</xdr:rowOff>
    </xdr:from>
    <xdr:to>
      <xdr:col>10</xdr:col>
      <xdr:colOff>679254</xdr:colOff>
      <xdr:row>25</xdr:row>
      <xdr:rowOff>41911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</xdr:colOff>
      <xdr:row>0</xdr:row>
      <xdr:rowOff>152400</xdr:rowOff>
    </xdr:from>
    <xdr:to>
      <xdr:col>21</xdr:col>
      <xdr:colOff>169544</xdr:colOff>
      <xdr:row>25</xdr:row>
      <xdr:rowOff>102871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0.07825</cdr:x>
      <cdr:y>0.00337</cdr:y>
    </cdr:from>
    <cdr:to>
      <cdr:x>0.69411</cdr:x>
      <cdr:y>0.07245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86740" y="15241"/>
          <a:ext cx="4617720" cy="31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0.08333</cdr:x>
      <cdr:y>0.01516</cdr:y>
    </cdr:from>
    <cdr:to>
      <cdr:x>0.94411</cdr:x>
      <cdr:y>0.11626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24840" y="68581"/>
          <a:ext cx="645414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COÛTS SALARIAUX UNITAIRES NOMINAUX, SECTEUR ABRITÉ ET SECTEUR EXPOSÉ,</a:t>
          </a:r>
        </a:p>
        <a:p xmlns:a="http://schemas.openxmlformats.org/drawingml/2006/main">
          <a:r>
            <a:rPr lang="fr-FR" sz="1100"/>
            <a:t>COMPARAISON FRANCE-ALLEMAGNE</a:t>
          </a:r>
        </a:p>
      </cdr:txBody>
    </cdr:sp>
  </cdr:relSizeAnchor>
  <cdr:relSizeAnchor xmlns:cdr="http://schemas.openxmlformats.org/drawingml/2006/chartDrawing">
    <cdr:from>
      <cdr:x>0.02337</cdr:x>
      <cdr:y>0.90059</cdr:y>
    </cdr:from>
    <cdr:to>
      <cdr:x>0.96646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75260" y="4072891"/>
          <a:ext cx="7071360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 : Le Moigne M. et Ragot X. (2015), « France et Allemagne : une histoire du désajustement européen », </a:t>
          </a:r>
        </a:p>
        <a:p xmlns:a="http://schemas.openxmlformats.org/drawingml/2006/main"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OFCE, Document de travail 2015-17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0.02419</cdr:x>
      <cdr:y>0.90059</cdr:y>
    </cdr:from>
    <cdr:to>
      <cdr:x>0.89863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5580" y="4072891"/>
          <a:ext cx="7071360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 : Le Moigne M. et Ragot X. (2015), « France et Allemagne : une histoire du désajustement européen », </a:t>
          </a:r>
        </a:p>
        <a:p xmlns:a="http://schemas.openxmlformats.org/drawingml/2006/main"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OFCE, Document de travail 2015-17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0.05622</cdr:x>
      <cdr:y>0.00281</cdr:y>
    </cdr:from>
    <cdr:to>
      <cdr:x>0.85434</cdr:x>
      <cdr:y>0.1039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54660" y="12700"/>
          <a:ext cx="645414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COÛTS SALARIAUX UNITAIRES NOMINAUX, SECTEUR ABRITÉ ET SECTEUR EXPOSÉ,</a:t>
          </a:r>
        </a:p>
        <a:p xmlns:a="http://schemas.openxmlformats.org/drawingml/2006/main">
          <a:r>
            <a:rPr lang="fr-FR" sz="1100"/>
            <a:t>COMPARAISON FRANCE-ALLEMAGNE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714325</xdr:colOff>
      <xdr:row>2</xdr:row>
      <xdr:rowOff>76201</xdr:rowOff>
    </xdr:from>
    <xdr:to>
      <xdr:col>12</xdr:col>
      <xdr:colOff>337456</xdr:colOff>
      <xdr:row>30</xdr:row>
      <xdr:rowOff>174172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0.05417</cdr:x>
      <cdr:y>0.01824</cdr:y>
    </cdr:from>
    <cdr:to>
      <cdr:x>0.82704</cdr:x>
      <cdr:y>0.08662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6635" y="96282"/>
          <a:ext cx="6371953" cy="361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CROISSANCE DE LA PRODUCTIVITÉ ET DES SALAIRES RÉELS BRUTS EN FRANCE</a:t>
          </a:r>
        </a:p>
      </cdr:txBody>
    </cdr:sp>
  </cdr:relSizeAnchor>
  <cdr:relSizeAnchor xmlns:cdr="http://schemas.openxmlformats.org/drawingml/2006/chartDrawing">
    <cdr:from>
      <cdr:x>0.02163</cdr:x>
      <cdr:y>0.90103</cdr:y>
    </cdr:from>
    <cdr:to>
      <cdr:x>0.99208</cdr:x>
      <cdr:y>0.98969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78331" y="4757038"/>
          <a:ext cx="8000989" cy="468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NOTES : Dernier point T3-2015. Salaire brut et valeur</a:t>
          </a:r>
          <a:r>
            <a:rPr lang="fr-FR" sz="1100" baseline="0"/>
            <a:t> ajoutée de l'ensemble des branches déflatés par le déflateur de la valeur ajoutée.</a:t>
          </a:r>
        </a:p>
        <a:p xmlns:a="http://schemas.openxmlformats.org/drawingml/2006/main">
          <a:r>
            <a:rPr lang="fr-FR" sz="1100" baseline="0"/>
            <a:t>SOURCE : INSEE</a:t>
          </a:r>
          <a:endParaRPr lang="fr-FR" sz="1100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411480</xdr:colOff>
      <xdr:row>0</xdr:row>
      <xdr:rowOff>76199</xdr:rowOff>
    </xdr:from>
    <xdr:to>
      <xdr:col>14</xdr:col>
      <xdr:colOff>259080</xdr:colOff>
      <xdr:row>38</xdr:row>
      <xdr:rowOff>110759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0.02695</cdr:x>
      <cdr:y>0.00572</cdr:y>
    </cdr:from>
    <cdr:to>
      <cdr:x>0.31356</cdr:x>
      <cdr:y>0.03777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588" y="38954"/>
          <a:ext cx="2430756" cy="218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COURBE DE PHILIPPS POUR LA FRANCE</a:t>
          </a:r>
        </a:p>
      </cdr:txBody>
    </cdr:sp>
  </cdr:relSizeAnchor>
  <cdr:relSizeAnchor xmlns:cdr="http://schemas.openxmlformats.org/drawingml/2006/chartDrawing">
    <cdr:from>
      <cdr:x>0.03235</cdr:x>
      <cdr:y>0.901</cdr:y>
    </cdr:from>
    <cdr:to>
      <cdr:x>1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74320" y="5998845"/>
          <a:ext cx="8206740" cy="659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NOTES</a:t>
          </a:r>
          <a:r>
            <a:rPr lang="fr-FR" sz="1100" baseline="0"/>
            <a:t> : </a:t>
          </a:r>
          <a:r>
            <a:rPr lang="fr-FR" sz="1100">
              <a:effectLst/>
              <a:latin typeface="+mn-lt"/>
              <a:ea typeface="+mn-ea"/>
              <a:cs typeface="+mn-cs"/>
            </a:rPr>
            <a:t>Glissement annuel des rémunérations horaires nominales de l’ensemble des branches ; chômage harmonisé au sens du BIT 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France métropolitaine.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SOURCE : Calcul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France Stratégie, données INSEE</a:t>
          </a:r>
          <a:endParaRPr lang="fr-FR" sz="1100"/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159066</xdr:rowOff>
    </xdr:from>
    <xdr:to>
      <xdr:col>9</xdr:col>
      <xdr:colOff>219076</xdr:colOff>
      <xdr:row>20</xdr:row>
      <xdr:rowOff>91439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0.0786</cdr:x>
      <cdr:y>0.00764</cdr:y>
    </cdr:from>
    <cdr:to>
      <cdr:x>0.49261</cdr:x>
      <cdr:y>0.06688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77216" y="31434"/>
          <a:ext cx="304038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PRIX DE L'IMMOBILIER (BASE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100 = T4-1995)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0.062</cdr:x>
      <cdr:y>0.92224</cdr:y>
    </cdr:from>
    <cdr:to>
      <cdr:x>0.51543</cdr:x>
      <cdr:y>0.98334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55296" y="3795713"/>
          <a:ext cx="3329940" cy="251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SOURCE : Banque des règlements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internationaux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6471309" y="636071"/>
    <xdr:ext cx="10126435" cy="699778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320040</xdr:colOff>
      <xdr:row>1</xdr:row>
      <xdr:rowOff>16192</xdr:rowOff>
    </xdr:from>
    <xdr:to>
      <xdr:col>9</xdr:col>
      <xdr:colOff>641160</xdr:colOff>
      <xdr:row>18</xdr:row>
      <xdr:rowOff>19792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0.01763</cdr:x>
      <cdr:y>0.905</cdr:y>
    </cdr:from>
    <cdr:to>
      <cdr:x>0.65385</cdr:x>
      <cdr:y>0.99964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3829" y="2704148"/>
          <a:ext cx="3025149" cy="282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SOURCE : CEPII, bases de données BACI </a:t>
          </a:r>
          <a:r>
            <a:rPr lang="fr-FR" sz="1100" baseline="0"/>
            <a:t> et WTFC</a:t>
          </a:r>
          <a:endParaRPr lang="fr-FR" sz="1100"/>
        </a:p>
      </cdr:txBody>
    </cdr:sp>
  </cdr:relSizeAnchor>
  <cdr:relSizeAnchor xmlns:cdr="http://schemas.openxmlformats.org/drawingml/2006/chartDrawing">
    <cdr:from>
      <cdr:x>0.05929</cdr:x>
      <cdr:y>0</cdr:y>
    </cdr:from>
    <cdr:to>
      <cdr:x>0.95513</cdr:x>
      <cdr:y>0.15191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0956" y="0"/>
          <a:ext cx="4547275" cy="486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PARTS DE MARCHÉ MONDIAL DÉTENUES </a:t>
          </a:r>
        </a:p>
        <a:p xmlns:a="http://schemas.openxmlformats.org/drawingml/2006/main">
          <a:r>
            <a:rPr lang="fr-FR" sz="1100"/>
            <a:t>DANS LES PRODUITS HAUT DE GAMME</a:t>
          </a:r>
          <a:r>
            <a:rPr lang="fr-FR" sz="1100" baseline="0"/>
            <a:t> </a:t>
          </a:r>
          <a:endParaRPr lang="fr-FR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0.04763</cdr:x>
      <cdr:y>0.00931</cdr:y>
    </cdr:from>
    <cdr:to>
      <cdr:x>0.58136</cdr:x>
      <cdr:y>0.04119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9816" y="56656"/>
          <a:ext cx="5264728" cy="193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B3789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fr-FR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ÉVOLUTION DES PARTS DE MARCHÉ À L’EXPORTATION (EN %), </a:t>
          </a:r>
          <a:r>
            <a:rPr lang="fr-FR" sz="1100">
              <a:solidFill>
                <a:srgbClr val="4B3789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France</a:t>
          </a:r>
          <a:r>
            <a:rPr lang="fr-FR" sz="110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°</a:t>
          </a:r>
          <a:endParaRPr lang="fr-FR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0.29624</cdr:x>
      <cdr:y>0.8497</cdr:y>
    </cdr:from>
    <cdr:to>
      <cdr:x>0.38894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22072" y="55846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0.01493</cdr:x>
      <cdr:y>0.83567</cdr:y>
    </cdr:from>
    <cdr:to>
      <cdr:x>0.98221</cdr:x>
      <cdr:y>0.97624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51188" y="5847857"/>
          <a:ext cx="9795098" cy="983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La décomposition permet d'isoler l'évolution de la part de marché mondiale qui est due à la spécialisation sectorielle et géographique du  pays </a:t>
          </a:r>
        </a:p>
        <a:p xmlns:a="http://schemas.openxmlformats.org/drawingml/2006/main"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considéré. Le terme de compétitivité pure s'interprète comme répondant à la question suivante : « quelle aurait été la variation des  exportations d’un pays si la structure </a:t>
          </a:r>
        </a:p>
        <a:p xmlns:a="http://schemas.openxmlformats.org/drawingml/2006/main"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géographique et sectorielle de ses exportations avait été identique à celle de ses concurrents ? ».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Voir Gaulier G., Santoni G., Taglioni D. et Zignago S. (2013,), « In the Wake of the Global Crisis: Evidence from a New Quarterly Database of Export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Competitiveness », World Bank Policy Research Working Paper, n°6733. </a:t>
          </a:r>
          <a:endParaRPr lang="fr-FR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 : </a:t>
          </a:r>
          <a:r>
            <a:rPr lang="en-US" sz="11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Measuring Export Competitiveness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Banque mondiale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774373" y="3210789"/>
    <xdr:ext cx="9282545" cy="65880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0.03246</cdr:x>
      <cdr:y>0.00263</cdr:y>
    </cdr:from>
    <cdr:to>
      <cdr:x>0.59813</cdr:x>
      <cdr:y>0.06362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1334" y="17321"/>
          <a:ext cx="5250874" cy="401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B3789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</a:t>
          </a:r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CROISSANCE ANNUELLE MOYENNE DES SALAIRES BRUTS NOMINAUX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0.05634</cdr:x>
      <cdr:y>0.92164</cdr:y>
    </cdr:from>
    <cdr:to>
      <cdr:x>0.40261</cdr:x>
      <cdr:y>0.98473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22979" y="6071764"/>
          <a:ext cx="3214284" cy="415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Salaire moyen par tête nominal. 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 : AMECO, Commission européenne</a:t>
          </a:r>
          <a:endParaRPr lang="fr-FR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687285" y="133348"/>
    <xdr:ext cx="9284804" cy="6046304"/>
    <xdr:graphicFrame macro="">
      <xdr:nvGraphicFramePr>
        <xdr:cNvPr id="3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rion/AppData/Local/Microsoft/Windows/Temporary%20Internet%20Files/Content.Outlook/VYWONQHV/graph%20&#233;to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rion/AppData/Local/Microsoft/Windows/Temporary%20Internet%20Files/Content.Outlook/VYWONQHV/Note%2017-27%20Comp&#233;titivit&#233;%20graphiques%20le%2008%2018%20H%20M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nel/CGSP-Publications/17-27/Comp&#233;titivit&#233;/Graphiques/20160307%20Donn&#233;es%20competitivit&#233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rion/AppData/Local/Microsoft/Windows/Temporary%20Internet%20Files/Content.Outlook/VYWONQHV/Productivit&#233;-salaires%20et%20Philli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Slide 3"/>
      <sheetName val="GS 4"/>
      <sheetName val="GS 5"/>
      <sheetName val="GS 6"/>
      <sheetName val="GS 7"/>
      <sheetName val="GS 7 (2)"/>
      <sheetName val="GS 11"/>
      <sheetName val="GS 11 (2)"/>
      <sheetName val="GS 12 (1)"/>
      <sheetName val="GS 12 (2)"/>
      <sheetName val="GS 16"/>
      <sheetName val="GS 17 (1)"/>
      <sheetName val="GS 17 (2)"/>
      <sheetName val="Données Slide 3"/>
      <sheetName val="DS 4"/>
      <sheetName val="DS 5"/>
      <sheetName val="DS 6"/>
      <sheetName val="DS 7"/>
      <sheetName val="DS 7 (2)"/>
      <sheetName val="DS 11"/>
      <sheetName val="DS 12"/>
      <sheetName val="DS 16"/>
      <sheetName val="DS 17 (1)"/>
      <sheetName val="DS 17(2)"/>
      <sheetName val="Productivité Sortie Crise 2008"/>
      <sheetName val="Productivité Sortie Crise 2010"/>
      <sheetName val="Hours Worked après crise"/>
      <sheetName val="Growth Breakdown FR Graph"/>
      <sheetName val="Growth Breakdown US Graph"/>
      <sheetName val="Productivity per person graph"/>
      <sheetName val="Productivity per hour Graph"/>
      <sheetName val="TFP Level Graph"/>
      <sheetName val="Allocative Efficiency Graph"/>
      <sheetName val="Growth Breakdown"/>
      <sheetName val="Employment Growth"/>
      <sheetName val="OECD Allocative Efficiency"/>
      <sheetName val="Calcul croissance Capital"/>
      <sheetName val="FR Productivity Breakdown"/>
      <sheetName val="US Productivity Breakdown"/>
      <sheetName val="Employment"/>
      <sheetName val="Total Hours Worked"/>
      <sheetName val="Valeur ajoutée"/>
      <sheetName val="Emploi"/>
      <sheetName val="First 5 yea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>
        <row r="3">
          <cell r="C3">
            <v>100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>
        <row r="21">
          <cell r="J21" t="str">
            <v>x</v>
          </cell>
        </row>
        <row r="22">
          <cell r="J22" t="str">
            <v>x</v>
          </cell>
        </row>
        <row r="23">
          <cell r="J23" t="str">
            <v>x</v>
          </cell>
        </row>
        <row r="37">
          <cell r="J37" t="str">
            <v>x</v>
          </cell>
        </row>
        <row r="38">
          <cell r="J38" t="str">
            <v>x</v>
          </cell>
        </row>
        <row r="39">
          <cell r="J39" t="str">
            <v>x</v>
          </cell>
        </row>
        <row r="41">
          <cell r="J41" t="str">
            <v>x</v>
          </cell>
        </row>
        <row r="42">
          <cell r="J42" t="str">
            <v>x</v>
          </cell>
        </row>
        <row r="45">
          <cell r="J45" t="str">
            <v>x</v>
          </cell>
        </row>
        <row r="46">
          <cell r="J46" t="str">
            <v>x</v>
          </cell>
        </row>
        <row r="50">
          <cell r="J50" t="str">
            <v>x</v>
          </cell>
        </row>
        <row r="51">
          <cell r="J51" t="str">
            <v>x</v>
          </cell>
        </row>
        <row r="70">
          <cell r="J70" t="str">
            <v>x</v>
          </cell>
        </row>
        <row r="71">
          <cell r="J71" t="str">
            <v>x</v>
          </cell>
        </row>
        <row r="73">
          <cell r="J73" t="str">
            <v>x</v>
          </cell>
        </row>
        <row r="74">
          <cell r="J74" t="str">
            <v>x</v>
          </cell>
        </row>
        <row r="76">
          <cell r="J76" t="str">
            <v>x</v>
          </cell>
        </row>
        <row r="77">
          <cell r="J77" t="str">
            <v>x</v>
          </cell>
        </row>
        <row r="78">
          <cell r="J78" t="str">
            <v>x</v>
          </cell>
        </row>
        <row r="79">
          <cell r="J79" t="str">
            <v>x</v>
          </cell>
        </row>
        <row r="80">
          <cell r="J80" t="str">
            <v>x</v>
          </cell>
        </row>
        <row r="83">
          <cell r="J83" t="str">
            <v>x</v>
          </cell>
        </row>
        <row r="90">
          <cell r="J90" t="str">
            <v>x</v>
          </cell>
        </row>
      </sheetData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 Note pdf"/>
      <sheetName val="Graph 2 Zone euro Note pdf"/>
      <sheetName val="Graph 2 France Note pdf"/>
      <sheetName val="Graph 3 Note pdf"/>
      <sheetName val="Graph 4 note pdf"/>
      <sheetName val="Graph 5 Note pdf"/>
      <sheetName val="GRAPH 6 NOTE PDF"/>
      <sheetName val="Graph 7 Note pdf"/>
      <sheetName val="Graph 8 Note pdf"/>
      <sheetName val="Graphique A note HTML"/>
      <sheetName val="Graphique B note HTML"/>
      <sheetName val="Graph D  F Note HTML   "/>
      <sheetName val="Graph E NOTE HTML"/>
      <sheetName val="Graph HTML CC"/>
      <sheetName val="Graph HTML PEN"/>
      <sheetName val="Graph HTML 3"/>
      <sheetName val="Graph HTML 4"/>
      <sheetName val="Graph HTML 5 "/>
      <sheetName val="Graph HTML 6"/>
      <sheetName val="GRAPH HTML 7"/>
      <sheetName val="Graph HTML 8 a &amp; b"/>
      <sheetName val="Graph HTML 9"/>
      <sheetName val="GRAPH HTML 10 "/>
      <sheetName val="Graph HTML 11"/>
      <sheetName val="Graph HTML 12"/>
      <sheetName val="SUPPRIMER APRES "/>
      <sheetName val="Graph"/>
      <sheetName val="GRH2 CORR Le 08 MEC "/>
      <sheetName val=" PDM HG"/>
      <sheetName val="BC Pays"/>
      <sheetName val="BC FR"/>
      <sheetName val="CC Pays "/>
      <sheetName val="PDM"/>
      <sheetName val="Taux de marge FR"/>
      <sheetName val="CompetP"/>
      <sheetName val="CSU ZE"/>
      <sheetName val="CSU réel"/>
      <sheetName val="Marges"/>
      <sheetName val="Marges manuf FR"/>
      <sheetName val="TM manuf FR"/>
      <sheetName val="Management"/>
      <sheetName val="Confiance"/>
      <sheetName val="PIIAC"/>
      <sheetName val="Education"/>
      <sheetName val="Source OCDE"/>
      <sheetName val="Sources OCDE 2"/>
      <sheetName val="Sources FMI"/>
      <sheetName val="Sources AMECO"/>
      <sheetName val="Sources OCDE 3"/>
      <sheetName val="Graph1"/>
      <sheetName val="Feuil2"/>
      <sheetName val="Export"/>
      <sheetName val="x quat vol"/>
      <sheetName val="x quat val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1999</v>
          </cell>
        </row>
      </sheetData>
      <sheetData sheetId="14">
        <row r="17">
          <cell r="B17" t="str">
            <v>Investissement direct étranger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B3">
            <v>2.5384207323178705E-2</v>
          </cell>
          <cell r="C3">
            <v>9.3576866134384706E-3</v>
          </cell>
          <cell r="D3">
            <v>1.2986289911687531E-2</v>
          </cell>
          <cell r="E3">
            <v>1.8229785749994197E-2</v>
          </cell>
          <cell r="F3">
            <v>1.2881098398840139E-2</v>
          </cell>
          <cell r="G3">
            <v>8.3062498538661184E-3</v>
          </cell>
          <cell r="H3">
            <v>-1.7776744406533264E-4</v>
          </cell>
          <cell r="I3">
            <v>-3.4884342083466658E-3</v>
          </cell>
          <cell r="J3">
            <v>-6.7025754624371039E-3</v>
          </cell>
          <cell r="K3">
            <v>-1.448054713530576E-2</v>
          </cell>
          <cell r="L3">
            <v>-1.2197417557453081E-2</v>
          </cell>
          <cell r="M3">
            <v>-1.6233829593576322E-2</v>
          </cell>
          <cell r="N3">
            <v>-1.9694709423275274E-2</v>
          </cell>
          <cell r="O3">
            <v>-1.4019643217378263E-2</v>
          </cell>
          <cell r="P3">
            <v>-9.7133799339968289E-3</v>
          </cell>
          <cell r="Q3">
            <v>-7.8876446752067699E-3</v>
          </cell>
        </row>
      </sheetData>
      <sheetData sheetId="30"/>
      <sheetData sheetId="31">
        <row r="3">
          <cell r="B3">
            <v>3.3854841676259573E-2</v>
          </cell>
          <cell r="C3">
            <v>1.1815770923508537E-2</v>
          </cell>
          <cell r="D3">
            <v>1.5070932890681192E-2</v>
          </cell>
          <cell r="E3">
            <v>1.1741504987583574E-2</v>
          </cell>
          <cell r="F3">
            <v>8.6690305220716753E-3</v>
          </cell>
          <cell r="G3">
            <v>4.3957071710818583E-3</v>
          </cell>
          <cell r="H3">
            <v>-1.8115349061895804E-4</v>
          </cell>
          <cell r="I3">
            <v>3.5774661719007567E-4</v>
          </cell>
          <cell r="J3">
            <v>-2.9902295867233397E-3</v>
          </cell>
          <cell r="K3">
            <v>-9.5588345817571464E-3</v>
          </cell>
          <cell r="L3">
            <v>-8.3140065301129384E-3</v>
          </cell>
          <cell r="M3">
            <v>-8.3578477853930057E-3</v>
          </cell>
          <cell r="N3">
            <v>-9.8879027856284031E-3</v>
          </cell>
          <cell r="O3">
            <v>-1.1938115767235014E-2</v>
          </cell>
          <cell r="P3">
            <v>-8.058812273660388E-3</v>
          </cell>
          <cell r="Q3">
            <v>-9.2602449108982205E-3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8">
          <cell r="P48">
            <v>29773</v>
          </cell>
          <cell r="Q48">
            <v>26573</v>
          </cell>
          <cell r="R48">
            <v>27805</v>
          </cell>
          <cell r="S48">
            <v>15094</v>
          </cell>
          <cell r="T48">
            <v>20926</v>
          </cell>
          <cell r="U48">
            <v>22892</v>
          </cell>
          <cell r="V48">
            <v>31376</v>
          </cell>
          <cell r="W48">
            <v>38584</v>
          </cell>
          <cell r="X48">
            <v>40145</v>
          </cell>
          <cell r="Y48">
            <v>43895</v>
          </cell>
          <cell r="Z48">
            <v>44030</v>
          </cell>
          <cell r="AA48">
            <v>53160</v>
          </cell>
          <cell r="AB48">
            <v>57675</v>
          </cell>
          <cell r="AC48">
            <v>47305</v>
          </cell>
          <cell r="AD48">
            <v>47928</v>
          </cell>
          <cell r="AE48">
            <v>44493</v>
          </cell>
        </row>
        <row r="62">
          <cell r="P62">
            <v>-17843</v>
          </cell>
          <cell r="Q62">
            <v>-22922</v>
          </cell>
          <cell r="R62">
            <v>-24585</v>
          </cell>
          <cell r="S62">
            <v>-25438</v>
          </cell>
          <cell r="T62">
            <v>-27822</v>
          </cell>
          <cell r="U62">
            <v>-29580</v>
          </cell>
          <cell r="V62">
            <v>-31381</v>
          </cell>
          <cell r="W62">
            <v>-31457</v>
          </cell>
          <cell r="X62">
            <v>-32922</v>
          </cell>
          <cell r="Y62">
            <v>-34072</v>
          </cell>
          <cell r="Z62">
            <v>-36497</v>
          </cell>
          <cell r="AA62">
            <v>-37421</v>
          </cell>
          <cell r="AB62">
            <v>-37480</v>
          </cell>
          <cell r="AC62">
            <v>-42961</v>
          </cell>
          <cell r="AD62">
            <v>-44426</v>
          </cell>
          <cell r="AE62">
            <v>-47418</v>
          </cell>
        </row>
        <row r="85">
          <cell r="N85">
            <v>1408159</v>
          </cell>
          <cell r="O85">
            <v>1485303</v>
          </cell>
          <cell r="P85">
            <v>1544629</v>
          </cell>
          <cell r="Q85">
            <v>1594259</v>
          </cell>
          <cell r="R85">
            <v>1637438</v>
          </cell>
          <cell r="S85">
            <v>1710760</v>
          </cell>
          <cell r="T85">
            <v>1771978</v>
          </cell>
          <cell r="U85">
            <v>1853267</v>
          </cell>
          <cell r="V85">
            <v>1945670</v>
          </cell>
          <cell r="W85">
            <v>1995850</v>
          </cell>
          <cell r="X85">
            <v>1939017</v>
          </cell>
          <cell r="Y85">
            <v>1998481</v>
          </cell>
          <cell r="Z85">
            <v>2059284</v>
          </cell>
          <cell r="AA85">
            <v>2086929</v>
          </cell>
          <cell r="AB85">
            <v>2116565</v>
          </cell>
          <cell r="AC85">
            <v>2132449</v>
          </cell>
        </row>
      </sheetData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lance commerciale"/>
      <sheetName val="PDM decomp"/>
      <sheetName val="CSU FR-DE"/>
      <sheetName val="Compétence"/>
      <sheetName val="Management2"/>
      <sheetName val="Numérique"/>
      <sheetName val="CC FR"/>
      <sheetName val="PEN"/>
      <sheetName val="MEC France"/>
      <sheetName val="Exports"/>
      <sheetName val="SMPT"/>
      <sheetName val="Tx de change"/>
      <sheetName val="CompetP France"/>
      <sheetName val="CC france allemange"/>
      <sheetName val="CSU abritéexposé"/>
      <sheetName val="comparaison sal prod"/>
      <sheetName val="w-phillips nom (annuel)"/>
      <sheetName val="immo"/>
      <sheetName val="Chine HG"/>
      <sheetName val="CSU ZE"/>
      <sheetName val="Haute tech"/>
      <sheetName val="HG"/>
      <sheetName val="BC Pays"/>
      <sheetName val="BC FR"/>
      <sheetName val="CC Pays "/>
      <sheetName val="PDM"/>
      <sheetName val="Taux de marge FR"/>
      <sheetName val="CompetP"/>
      <sheetName val="CSU réel"/>
      <sheetName val="Marges"/>
      <sheetName val="Marges manuf FR"/>
      <sheetName val="TM manuf FR"/>
      <sheetName val="Management"/>
      <sheetName val="Confiance"/>
      <sheetName val="PIIAC"/>
      <sheetName val="Education"/>
      <sheetName val="Source OCDE"/>
      <sheetName val="Sources OCDE 2"/>
      <sheetName val="Sources FMI"/>
      <sheetName val="Sources AMECO"/>
      <sheetName val="Sources OCDE 3"/>
      <sheetName val="Graph1"/>
      <sheetName val="Feuil2"/>
      <sheetName val="Export"/>
      <sheetName val="x quat vol"/>
      <sheetName val="x quat val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V9" t="str">
            <v>1999-2008</v>
          </cell>
          <cell r="W9" t="str">
            <v>2009-2015</v>
          </cell>
        </row>
        <row r="10">
          <cell r="U10" t="str">
            <v>Allemagne</v>
          </cell>
          <cell r="V10">
            <v>1.2908825736875684E-2</v>
          </cell>
          <cell r="W10">
            <v>8.7318771024881059E-2</v>
          </cell>
        </row>
        <row r="11">
          <cell r="U11" t="str">
            <v>France</v>
          </cell>
          <cell r="V11">
            <v>0.18865567766877001</v>
          </cell>
          <cell r="W11">
            <v>6.9102808340108401E-2</v>
          </cell>
        </row>
        <row r="12">
          <cell r="U12" t="str">
            <v>Espagne</v>
          </cell>
          <cell r="V12">
            <v>0.36826936116627285</v>
          </cell>
          <cell r="W12">
            <v>-5.9004865917327454E-2</v>
          </cell>
        </row>
        <row r="13">
          <cell r="U13" t="str">
            <v>Italie</v>
          </cell>
          <cell r="V13">
            <v>0.27907458294855081</v>
          </cell>
          <cell r="W13">
            <v>5.4691481371821338E-2</v>
          </cell>
        </row>
        <row r="14">
          <cell r="U14" t="str">
            <v>Zone euro</v>
          </cell>
          <cell r="V14">
            <v>0.18083874206412642</v>
          </cell>
          <cell r="W14">
            <v>4.7265768562213539E-2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e"/>
      <sheetName val="comparaison sal prod"/>
      <sheetName val="chom"/>
      <sheetName val="w-phillips nom"/>
      <sheetName val="w-phillips nom (annuel)"/>
      <sheetName val="Feuil5"/>
    </sheetNames>
    <sheetDataSet>
      <sheetData sheetId="0">
        <row r="4">
          <cell r="C4">
            <v>472607</v>
          </cell>
          <cell r="T4">
            <v>549906</v>
          </cell>
        </row>
        <row r="5">
          <cell r="C5">
            <v>471331</v>
          </cell>
          <cell r="G5">
            <v>285601</v>
          </cell>
          <cell r="H5">
            <v>28.269209830840651</v>
          </cell>
          <cell r="P5">
            <v>10102.9</v>
          </cell>
          <cell r="T5">
            <v>547377</v>
          </cell>
        </row>
        <row r="6">
          <cell r="C6">
            <v>470149</v>
          </cell>
          <cell r="G6">
            <v>284419</v>
          </cell>
          <cell r="H6">
            <v>28.200224079637504</v>
          </cell>
          <cell r="P6">
            <v>10085.700000000001</v>
          </cell>
          <cell r="T6">
            <v>543783</v>
          </cell>
        </row>
        <row r="7">
          <cell r="C7">
            <v>470141</v>
          </cell>
          <cell r="G7">
            <v>283715</v>
          </cell>
          <cell r="H7">
            <v>28.162813551582772</v>
          </cell>
          <cell r="P7">
            <v>10074.1</v>
          </cell>
          <cell r="T7">
            <v>542565</v>
          </cell>
        </row>
        <row r="8">
          <cell r="C8">
            <v>467306</v>
          </cell>
          <cell r="G8">
            <v>282582</v>
          </cell>
          <cell r="H8">
            <v>28.076265797631351</v>
          </cell>
          <cell r="P8">
            <v>10064.799999999999</v>
          </cell>
          <cell r="T8">
            <v>536436</v>
          </cell>
        </row>
        <row r="9">
          <cell r="C9">
            <v>467107</v>
          </cell>
          <cell r="G9">
            <v>281734</v>
          </cell>
          <cell r="H9">
            <v>27.994793219261116</v>
          </cell>
          <cell r="P9">
            <v>10063.799999999999</v>
          </cell>
          <cell r="T9">
            <v>533770</v>
          </cell>
        </row>
        <row r="10">
          <cell r="C10">
            <v>465907</v>
          </cell>
          <cell r="G10">
            <v>281097</v>
          </cell>
          <cell r="H10">
            <v>27.958722896359657</v>
          </cell>
          <cell r="P10">
            <v>10054</v>
          </cell>
          <cell r="T10">
            <v>531597</v>
          </cell>
        </row>
        <row r="11">
          <cell r="C11">
            <v>466515</v>
          </cell>
          <cell r="G11">
            <v>280217</v>
          </cell>
          <cell r="H11">
            <v>27.896444962120082</v>
          </cell>
          <cell r="P11">
            <v>10044.9</v>
          </cell>
          <cell r="T11">
            <v>531795</v>
          </cell>
        </row>
        <row r="12">
          <cell r="C12">
            <v>466841</v>
          </cell>
          <cell r="G12">
            <v>278516</v>
          </cell>
          <cell r="H12">
            <v>27.766634099655054</v>
          </cell>
          <cell r="P12">
            <v>10030.6</v>
          </cell>
          <cell r="T12">
            <v>530931</v>
          </cell>
        </row>
        <row r="13">
          <cell r="C13">
            <v>466047</v>
          </cell>
          <cell r="G13">
            <v>277375</v>
          </cell>
          <cell r="H13">
            <v>27.688491370274612</v>
          </cell>
          <cell r="P13">
            <v>10017.700000000001</v>
          </cell>
          <cell r="T13">
            <v>530265</v>
          </cell>
        </row>
        <row r="14">
          <cell r="C14">
            <v>466024</v>
          </cell>
          <cell r="G14">
            <v>276179</v>
          </cell>
          <cell r="H14">
            <v>27.589207224486536</v>
          </cell>
          <cell r="P14">
            <v>10010.4</v>
          </cell>
          <cell r="T14">
            <v>530598</v>
          </cell>
        </row>
        <row r="15">
          <cell r="C15">
            <v>462426</v>
          </cell>
          <cell r="G15">
            <v>274946</v>
          </cell>
          <cell r="H15">
            <v>27.415916320161134</v>
          </cell>
          <cell r="P15">
            <v>10028.700000000001</v>
          </cell>
          <cell r="T15">
            <v>526074</v>
          </cell>
        </row>
        <row r="16">
          <cell r="C16">
            <v>462056</v>
          </cell>
          <cell r="G16">
            <v>274660</v>
          </cell>
          <cell r="H16">
            <v>27.320110609346091</v>
          </cell>
          <cell r="P16">
            <v>10053.4</v>
          </cell>
          <cell r="T16">
            <v>523746</v>
          </cell>
        </row>
        <row r="17">
          <cell r="C17">
            <v>462096</v>
          </cell>
          <cell r="G17">
            <v>273842</v>
          </cell>
          <cell r="H17">
            <v>27.170369194439758</v>
          </cell>
          <cell r="P17">
            <v>10078.700000000001</v>
          </cell>
          <cell r="T17">
            <v>523052</v>
          </cell>
        </row>
        <row r="18">
          <cell r="C18">
            <v>460542</v>
          </cell>
          <cell r="G18">
            <v>272496</v>
          </cell>
          <cell r="H18">
            <v>26.994769377080363</v>
          </cell>
          <cell r="P18">
            <v>10094.4</v>
          </cell>
          <cell r="T18">
            <v>519921</v>
          </cell>
        </row>
        <row r="19">
          <cell r="C19">
            <v>461505</v>
          </cell>
          <cell r="G19">
            <v>271357</v>
          </cell>
          <cell r="H19">
            <v>26.839924037111036</v>
          </cell>
          <cell r="P19">
            <v>10110.200000000001</v>
          </cell>
          <cell r="T19">
            <v>519652</v>
          </cell>
        </row>
        <row r="20">
          <cell r="C20">
            <v>461026</v>
          </cell>
          <cell r="G20">
            <v>269816</v>
          </cell>
          <cell r="H20">
            <v>26.715248967791119</v>
          </cell>
          <cell r="P20">
            <v>10099.700000000001</v>
          </cell>
          <cell r="T20">
            <v>517851</v>
          </cell>
        </row>
        <row r="21">
          <cell r="C21">
            <v>459611</v>
          </cell>
          <cell r="G21">
            <v>267760</v>
          </cell>
          <cell r="H21">
            <v>26.524021792966817</v>
          </cell>
          <cell r="P21">
            <v>10095</v>
          </cell>
          <cell r="T21">
            <v>515227</v>
          </cell>
        </row>
        <row r="22">
          <cell r="C22">
            <v>458650</v>
          </cell>
          <cell r="G22">
            <v>266592</v>
          </cell>
          <cell r="H22">
            <v>26.41905082797372</v>
          </cell>
          <cell r="P22">
            <v>10090.9</v>
          </cell>
          <cell r="T22">
            <v>512888</v>
          </cell>
        </row>
        <row r="23">
          <cell r="C23">
            <v>458584</v>
          </cell>
          <cell r="G23">
            <v>264761</v>
          </cell>
          <cell r="H23">
            <v>26.297017312104568</v>
          </cell>
          <cell r="P23">
            <v>10068.1</v>
          </cell>
          <cell r="T23">
            <v>512143</v>
          </cell>
        </row>
        <row r="24">
          <cell r="C24">
            <v>453227</v>
          </cell>
          <cell r="G24">
            <v>262346</v>
          </cell>
          <cell r="H24">
            <v>26.168132942326491</v>
          </cell>
          <cell r="P24">
            <v>10025.4</v>
          </cell>
          <cell r="T24">
            <v>505681</v>
          </cell>
        </row>
        <row r="25">
          <cell r="C25">
            <v>451051</v>
          </cell>
          <cell r="G25">
            <v>260775</v>
          </cell>
          <cell r="H25">
            <v>26.105955491485719</v>
          </cell>
          <cell r="P25">
            <v>9989.1</v>
          </cell>
          <cell r="T25">
            <v>502258</v>
          </cell>
        </row>
        <row r="26">
          <cell r="C26">
            <v>448970</v>
          </cell>
          <cell r="G26">
            <v>259459</v>
          </cell>
          <cell r="H26">
            <v>25.987479967948719</v>
          </cell>
          <cell r="P26">
            <v>9984</v>
          </cell>
          <cell r="T26">
            <v>497118</v>
          </cell>
        </row>
        <row r="27">
          <cell r="C27">
            <v>446314</v>
          </cell>
          <cell r="G27">
            <v>257632</v>
          </cell>
          <cell r="H27">
            <v>25.870303054646236</v>
          </cell>
          <cell r="P27">
            <v>9958.6</v>
          </cell>
          <cell r="T27">
            <v>492043</v>
          </cell>
        </row>
        <row r="28">
          <cell r="C28">
            <v>445173</v>
          </cell>
          <cell r="G28">
            <v>255851</v>
          </cell>
          <cell r="H28">
            <v>25.716511373116628</v>
          </cell>
          <cell r="P28">
            <v>9948.9</v>
          </cell>
          <cell r="T28">
            <v>487916</v>
          </cell>
        </row>
        <row r="29">
          <cell r="C29">
            <v>442416</v>
          </cell>
          <cell r="G29">
            <v>253471</v>
          </cell>
          <cell r="H29">
            <v>25.469096974507892</v>
          </cell>
          <cell r="P29">
            <v>9952.1</v>
          </cell>
          <cell r="T29">
            <v>483072</v>
          </cell>
        </row>
        <row r="30">
          <cell r="C30">
            <v>441263</v>
          </cell>
          <cell r="G30">
            <v>251926</v>
          </cell>
          <cell r="H30">
            <v>25.258524749596447</v>
          </cell>
          <cell r="P30">
            <v>9973.9</v>
          </cell>
          <cell r="T30">
            <v>482992</v>
          </cell>
        </row>
        <row r="31">
          <cell r="C31">
            <v>441167</v>
          </cell>
          <cell r="G31">
            <v>251765</v>
          </cell>
          <cell r="H31">
            <v>25.076195219123505</v>
          </cell>
          <cell r="P31">
            <v>10040</v>
          </cell>
          <cell r="T31">
            <v>485319</v>
          </cell>
        </row>
        <row r="32">
          <cell r="C32">
            <v>448036</v>
          </cell>
          <cell r="G32">
            <v>253317</v>
          </cell>
          <cell r="H32">
            <v>25.019210066272262</v>
          </cell>
          <cell r="P32">
            <v>10124.9</v>
          </cell>
          <cell r="T32">
            <v>493837</v>
          </cell>
        </row>
        <row r="33">
          <cell r="C33">
            <v>455109</v>
          </cell>
          <cell r="G33">
            <v>253578</v>
          </cell>
          <cell r="H33">
            <v>24.903069942843672</v>
          </cell>
          <cell r="P33">
            <v>10182.6</v>
          </cell>
          <cell r="T33">
            <v>499999</v>
          </cell>
        </row>
        <row r="34">
          <cell r="C34">
            <v>455881</v>
          </cell>
          <cell r="G34">
            <v>252348</v>
          </cell>
          <cell r="H34">
            <v>24.709234580473332</v>
          </cell>
          <cell r="P34">
            <v>10212.700000000001</v>
          </cell>
          <cell r="T34">
            <v>500107</v>
          </cell>
        </row>
        <row r="35">
          <cell r="C35">
            <v>458365</v>
          </cell>
          <cell r="G35">
            <v>250951</v>
          </cell>
          <cell r="H35">
            <v>24.555613178469034</v>
          </cell>
          <cell r="P35">
            <v>10219.700000000001</v>
          </cell>
          <cell r="T35">
            <v>500337</v>
          </cell>
        </row>
        <row r="36">
          <cell r="C36">
            <v>455464</v>
          </cell>
          <cell r="G36">
            <v>248603</v>
          </cell>
          <cell r="H36">
            <v>24.371648448605459</v>
          </cell>
          <cell r="P36">
            <v>10200.5</v>
          </cell>
          <cell r="T36">
            <v>494095</v>
          </cell>
        </row>
        <row r="37">
          <cell r="C37">
            <v>454159</v>
          </cell>
          <cell r="G37">
            <v>245882</v>
          </cell>
          <cell r="H37">
            <v>24.176712355705885</v>
          </cell>
          <cell r="P37">
            <v>10170.200000000001</v>
          </cell>
          <cell r="T37">
            <v>489600</v>
          </cell>
        </row>
        <row r="38">
          <cell r="C38">
            <v>452253</v>
          </cell>
          <cell r="G38">
            <v>243762</v>
          </cell>
          <cell r="H38">
            <v>24.085250177851556</v>
          </cell>
          <cell r="P38">
            <v>10120.799999999999</v>
          </cell>
          <cell r="T38">
            <v>484041</v>
          </cell>
        </row>
        <row r="39">
          <cell r="C39">
            <v>449521</v>
          </cell>
          <cell r="G39">
            <v>241683</v>
          </cell>
          <cell r="H39">
            <v>24.053803893467094</v>
          </cell>
          <cell r="P39">
            <v>10047.6</v>
          </cell>
          <cell r="T39">
            <v>478430</v>
          </cell>
        </row>
        <row r="40">
          <cell r="C40">
            <v>445943</v>
          </cell>
          <cell r="G40">
            <v>239967</v>
          </cell>
          <cell r="H40">
            <v>24.080258496984538</v>
          </cell>
          <cell r="P40">
            <v>9965.2999999999993</v>
          </cell>
          <cell r="T40">
            <v>472566</v>
          </cell>
        </row>
        <row r="41">
          <cell r="C41">
            <v>442456</v>
          </cell>
          <cell r="G41">
            <v>236745</v>
          </cell>
          <cell r="H41">
            <v>23.863017840943453</v>
          </cell>
          <cell r="P41">
            <v>9921</v>
          </cell>
          <cell r="T41">
            <v>465449</v>
          </cell>
        </row>
        <row r="42">
          <cell r="C42">
            <v>442535</v>
          </cell>
          <cell r="G42">
            <v>233851</v>
          </cell>
          <cell r="H42">
            <v>23.669848274745181</v>
          </cell>
          <cell r="P42">
            <v>9879.7000000000007</v>
          </cell>
          <cell r="T42">
            <v>461846</v>
          </cell>
        </row>
        <row r="43">
          <cell r="C43">
            <v>437602</v>
          </cell>
          <cell r="G43">
            <v>231448</v>
          </cell>
          <cell r="H43">
            <v>23.447269780164117</v>
          </cell>
          <cell r="P43">
            <v>9871</v>
          </cell>
          <cell r="T43">
            <v>454886</v>
          </cell>
        </row>
        <row r="44">
          <cell r="C44">
            <v>434879</v>
          </cell>
          <cell r="G44">
            <v>229629</v>
          </cell>
          <cell r="H44">
            <v>23.203754976657706</v>
          </cell>
          <cell r="P44">
            <v>9896.2000000000007</v>
          </cell>
          <cell r="T44">
            <v>450225</v>
          </cell>
        </row>
        <row r="45">
          <cell r="C45">
            <v>431429</v>
          </cell>
          <cell r="G45">
            <v>226779</v>
          </cell>
          <cell r="H45">
            <v>22.891477484934438</v>
          </cell>
          <cell r="P45">
            <v>9906.7000000000007</v>
          </cell>
          <cell r="T45">
            <v>443524</v>
          </cell>
        </row>
        <row r="46">
          <cell r="C46">
            <v>429238</v>
          </cell>
          <cell r="G46">
            <v>224422</v>
          </cell>
          <cell r="H46">
            <v>22.644414622579635</v>
          </cell>
          <cell r="P46">
            <v>9910.7000000000007</v>
          </cell>
          <cell r="T46">
            <v>439671</v>
          </cell>
        </row>
        <row r="47">
          <cell r="C47">
            <v>428215</v>
          </cell>
          <cell r="G47">
            <v>222333</v>
          </cell>
          <cell r="H47">
            <v>22.451755581811021</v>
          </cell>
          <cell r="P47">
            <v>9902.7000000000007</v>
          </cell>
          <cell r="T47">
            <v>436477</v>
          </cell>
        </row>
        <row r="48">
          <cell r="C48">
            <v>428401</v>
          </cell>
          <cell r="G48">
            <v>220412</v>
          </cell>
          <cell r="H48">
            <v>22.275313545361755</v>
          </cell>
          <cell r="P48">
            <v>9894.9</v>
          </cell>
          <cell r="T48">
            <v>433813</v>
          </cell>
        </row>
        <row r="49">
          <cell r="C49">
            <v>425986</v>
          </cell>
          <cell r="G49">
            <v>218543</v>
          </cell>
          <cell r="H49">
            <v>22.128695828270555</v>
          </cell>
          <cell r="P49">
            <v>9876</v>
          </cell>
          <cell r="T49">
            <v>428536</v>
          </cell>
        </row>
        <row r="50">
          <cell r="C50">
            <v>423956</v>
          </cell>
          <cell r="G50">
            <v>216916</v>
          </cell>
          <cell r="H50">
            <v>22.037366276884313</v>
          </cell>
          <cell r="P50">
            <v>9843.1</v>
          </cell>
          <cell r="T50">
            <v>424990</v>
          </cell>
        </row>
        <row r="51">
          <cell r="C51">
            <v>420814</v>
          </cell>
          <cell r="G51">
            <v>215293</v>
          </cell>
          <cell r="H51">
            <v>21.948516668365787</v>
          </cell>
          <cell r="P51">
            <v>9809</v>
          </cell>
          <cell r="T51">
            <v>420836</v>
          </cell>
        </row>
        <row r="52">
          <cell r="C52">
            <v>417784</v>
          </cell>
          <cell r="G52">
            <v>212807</v>
          </cell>
          <cell r="H52">
            <v>21.774769520418289</v>
          </cell>
          <cell r="P52">
            <v>9773.1</v>
          </cell>
          <cell r="T52">
            <v>416483</v>
          </cell>
        </row>
        <row r="53">
          <cell r="C53">
            <v>413629</v>
          </cell>
          <cell r="G53">
            <v>211442</v>
          </cell>
          <cell r="H53">
            <v>21.713082768535635</v>
          </cell>
          <cell r="P53">
            <v>9738</v>
          </cell>
          <cell r="T53">
            <v>411251</v>
          </cell>
        </row>
        <row r="54">
          <cell r="C54">
            <v>410903</v>
          </cell>
          <cell r="G54">
            <v>209449</v>
          </cell>
          <cell r="H54">
            <v>21.542267065732769</v>
          </cell>
          <cell r="P54">
            <v>9722.7000000000007</v>
          </cell>
          <cell r="T54">
            <v>406293</v>
          </cell>
        </row>
        <row r="55">
          <cell r="C55">
            <v>410908</v>
          </cell>
          <cell r="G55">
            <v>208023</v>
          </cell>
          <cell r="H55">
            <v>21.398241012189477</v>
          </cell>
          <cell r="P55">
            <v>9721.5</v>
          </cell>
          <cell r="T55">
            <v>404274</v>
          </cell>
        </row>
        <row r="56">
          <cell r="C56">
            <v>410887</v>
          </cell>
          <cell r="G56">
            <v>206805</v>
          </cell>
          <cell r="H56">
            <v>21.283241396344476</v>
          </cell>
          <cell r="P56">
            <v>9716.7999999999993</v>
          </cell>
          <cell r="T56">
            <v>402620</v>
          </cell>
        </row>
        <row r="57">
          <cell r="C57">
            <v>411563</v>
          </cell>
          <cell r="G57">
            <v>205444</v>
          </cell>
          <cell r="H57">
            <v>21.126215988318286</v>
          </cell>
          <cell r="P57">
            <v>9724.6</v>
          </cell>
          <cell r="T57">
            <v>400929</v>
          </cell>
        </row>
        <row r="58">
          <cell r="C58">
            <v>410741</v>
          </cell>
          <cell r="G58">
            <v>204034</v>
          </cell>
          <cell r="H58">
            <v>20.935582507336495</v>
          </cell>
          <cell r="P58">
            <v>9745.7999999999993</v>
          </cell>
          <cell r="T58">
            <v>397802</v>
          </cell>
        </row>
        <row r="59">
          <cell r="C59">
            <v>408612</v>
          </cell>
          <cell r="G59">
            <v>201491</v>
          </cell>
          <cell r="H59">
            <v>20.528466052653027</v>
          </cell>
          <cell r="P59">
            <v>9815.2000000000007</v>
          </cell>
          <cell r="T59">
            <v>394059</v>
          </cell>
        </row>
        <row r="60">
          <cell r="C60">
            <v>405959</v>
          </cell>
          <cell r="G60">
            <v>199506</v>
          </cell>
          <cell r="H60">
            <v>20.150492889463479</v>
          </cell>
          <cell r="P60">
            <v>9900.7999999999993</v>
          </cell>
          <cell r="T60">
            <v>389580</v>
          </cell>
        </row>
        <row r="61">
          <cell r="C61">
            <v>406739</v>
          </cell>
          <cell r="G61">
            <v>197681</v>
          </cell>
          <cell r="H61">
            <v>19.914872611144133</v>
          </cell>
          <cell r="P61">
            <v>9926.2999999999993</v>
          </cell>
          <cell r="T61">
            <v>388197</v>
          </cell>
        </row>
        <row r="62">
          <cell r="C62">
            <v>405515</v>
          </cell>
          <cell r="G62">
            <v>195520</v>
          </cell>
          <cell r="H62">
            <v>19.66250326836823</v>
          </cell>
          <cell r="P62">
            <v>9943.7999999999993</v>
          </cell>
          <cell r="T62">
            <v>385144</v>
          </cell>
        </row>
        <row r="63">
          <cell r="C63">
            <v>405609</v>
          </cell>
          <cell r="G63">
            <v>192725</v>
          </cell>
          <cell r="H63">
            <v>19.385127591305487</v>
          </cell>
          <cell r="P63">
            <v>9941.9</v>
          </cell>
          <cell r="T63">
            <v>382809</v>
          </cell>
        </row>
        <row r="64">
          <cell r="C64">
            <v>402944</v>
          </cell>
          <cell r="G64">
            <v>191862</v>
          </cell>
          <cell r="H64">
            <v>19.328068019261377</v>
          </cell>
          <cell r="P64">
            <v>9926.6</v>
          </cell>
          <cell r="T64">
            <v>378609</v>
          </cell>
        </row>
        <row r="65">
          <cell r="C65">
            <v>399528</v>
          </cell>
          <cell r="G65">
            <v>189163</v>
          </cell>
          <cell r="H65">
            <v>19.155940819653871</v>
          </cell>
          <cell r="P65">
            <v>9874.9</v>
          </cell>
          <cell r="T65">
            <v>373798</v>
          </cell>
        </row>
        <row r="66">
          <cell r="C66">
            <v>397035</v>
          </cell>
          <cell r="G66">
            <v>186341</v>
          </cell>
          <cell r="H66">
            <v>18.948069511810704</v>
          </cell>
          <cell r="P66">
            <v>9834.2999999999993</v>
          </cell>
          <cell r="T66">
            <v>369313</v>
          </cell>
        </row>
        <row r="67">
          <cell r="C67">
            <v>393721</v>
          </cell>
          <cell r="G67">
            <v>184141</v>
          </cell>
          <cell r="H67">
            <v>18.731791178385418</v>
          </cell>
          <cell r="P67">
            <v>9830.4</v>
          </cell>
          <cell r="T67">
            <v>364734</v>
          </cell>
        </row>
        <row r="68">
          <cell r="C68">
            <v>389386</v>
          </cell>
          <cell r="H68">
            <v>18.46224237679332</v>
          </cell>
          <cell r="P68">
            <v>9835.1</v>
          </cell>
          <cell r="T68">
            <v>358170</v>
          </cell>
        </row>
        <row r="69">
          <cell r="C69">
            <v>384594</v>
          </cell>
          <cell r="H69">
            <v>18.229837067209775</v>
          </cell>
          <cell r="P69">
            <v>9820</v>
          </cell>
          <cell r="T69">
            <v>353618</v>
          </cell>
        </row>
        <row r="70">
          <cell r="C70">
            <v>380500</v>
          </cell>
          <cell r="H70">
            <v>18.043595785264746</v>
          </cell>
          <cell r="P70">
            <v>9803.7000000000007</v>
          </cell>
          <cell r="T70">
            <v>349167</v>
          </cell>
        </row>
        <row r="71">
          <cell r="C71">
            <v>377358</v>
          </cell>
          <cell r="H71">
            <v>17.956670327076427</v>
          </cell>
          <cell r="P71">
            <v>9743.9</v>
          </cell>
          <cell r="T71">
            <v>345974</v>
          </cell>
        </row>
        <row r="72">
          <cell r="C72">
            <v>375104</v>
          </cell>
          <cell r="H72">
            <v>17.816338306817247</v>
          </cell>
          <cell r="P72">
            <v>9704.7999999999993</v>
          </cell>
          <cell r="T72">
            <v>343967</v>
          </cell>
        </row>
        <row r="73">
          <cell r="C73">
            <v>372161</v>
          </cell>
          <cell r="H73">
            <v>17.675653931842561</v>
          </cell>
          <cell r="P73">
            <v>9695.2000000000007</v>
          </cell>
          <cell r="T73">
            <v>341654</v>
          </cell>
        </row>
        <row r="74">
          <cell r="C74">
            <v>369542</v>
          </cell>
          <cell r="H74">
            <v>17.533545398970066</v>
          </cell>
          <cell r="P74">
            <v>9651.1</v>
          </cell>
          <cell r="T74">
            <v>339273</v>
          </cell>
        </row>
        <row r="75">
          <cell r="C75">
            <v>365683</v>
          </cell>
          <cell r="H75">
            <v>17.42279939279253</v>
          </cell>
          <cell r="P75">
            <v>9617.7999999999993</v>
          </cell>
          <cell r="T75">
            <v>334265</v>
          </cell>
        </row>
        <row r="76">
          <cell r="C76">
            <v>362349</v>
          </cell>
          <cell r="H76">
            <v>17.273324230516671</v>
          </cell>
          <cell r="P76">
            <v>9594.1</v>
          </cell>
          <cell r="T76">
            <v>330878</v>
          </cell>
        </row>
        <row r="77">
          <cell r="C77">
            <v>358804</v>
          </cell>
          <cell r="H77">
            <v>17.183358917327151</v>
          </cell>
          <cell r="P77">
            <v>9576.2999999999993</v>
          </cell>
          <cell r="T77">
            <v>326641</v>
          </cell>
        </row>
        <row r="78">
          <cell r="C78">
            <v>356124</v>
          </cell>
          <cell r="H78">
            <v>17.096457515247721</v>
          </cell>
          <cell r="P78">
            <v>9575.2000000000007</v>
          </cell>
          <cell r="T78">
            <v>323270</v>
          </cell>
        </row>
        <row r="79">
          <cell r="C79">
            <v>352362</v>
          </cell>
          <cell r="H79">
            <v>16.952018644900349</v>
          </cell>
          <cell r="P79">
            <v>9568.2999999999993</v>
          </cell>
          <cell r="T79">
            <v>318881</v>
          </cell>
        </row>
        <row r="80">
          <cell r="C80">
            <v>350958</v>
          </cell>
          <cell r="H80">
            <v>16.830349673749371</v>
          </cell>
          <cell r="P80">
            <v>9563.2000000000007</v>
          </cell>
          <cell r="T80">
            <v>316638</v>
          </cell>
        </row>
        <row r="81">
          <cell r="C81">
            <v>350406</v>
          </cell>
          <cell r="H81">
            <v>16.78886995074922</v>
          </cell>
          <cell r="P81">
            <v>9563.2999999999993</v>
          </cell>
          <cell r="T81">
            <v>316142</v>
          </cell>
        </row>
        <row r="82">
          <cell r="C82">
            <v>349123</v>
          </cell>
          <cell r="H82">
            <v>16.704971219256933</v>
          </cell>
          <cell r="P82">
            <v>9555</v>
          </cell>
          <cell r="T82">
            <v>314016</v>
          </cell>
        </row>
        <row r="83">
          <cell r="C83">
            <v>348059</v>
          </cell>
          <cell r="H83">
            <v>16.594158122388279</v>
          </cell>
          <cell r="P83">
            <v>9548.2999999999993</v>
          </cell>
          <cell r="T83">
            <v>312576</v>
          </cell>
        </row>
        <row r="84">
          <cell r="C84">
            <v>346181</v>
          </cell>
          <cell r="H84">
            <v>16.487496195863198</v>
          </cell>
          <cell r="P84">
            <v>9529.1</v>
          </cell>
          <cell r="T84">
            <v>308701</v>
          </cell>
        </row>
        <row r="85">
          <cell r="C85">
            <v>345238</v>
          </cell>
          <cell r="H85">
            <v>16.411048099138835</v>
          </cell>
          <cell r="P85">
            <v>9522</v>
          </cell>
          <cell r="T85">
            <v>307325</v>
          </cell>
        </row>
        <row r="86">
          <cell r="C86">
            <v>344444</v>
          </cell>
          <cell r="H86">
            <v>16.302879413402248</v>
          </cell>
          <cell r="P86">
            <v>9519.2999999999993</v>
          </cell>
          <cell r="T86">
            <v>306020</v>
          </cell>
        </row>
        <row r="87">
          <cell r="C87">
            <v>342926</v>
          </cell>
          <cell r="H87">
            <v>16.126012676824917</v>
          </cell>
          <cell r="P87">
            <v>9529.2000000000007</v>
          </cell>
          <cell r="T87">
            <v>303348</v>
          </cell>
        </row>
        <row r="88">
          <cell r="C88">
            <v>341003</v>
          </cell>
          <cell r="H88">
            <v>15.992498376045093</v>
          </cell>
          <cell r="P88">
            <v>9544.6</v>
          </cell>
          <cell r="T88">
            <v>301391</v>
          </cell>
        </row>
        <row r="89">
          <cell r="C89">
            <v>337877</v>
          </cell>
          <cell r="H89">
            <v>15.785402056668447</v>
          </cell>
          <cell r="P89">
            <v>9539.7000000000007</v>
          </cell>
          <cell r="T89">
            <v>297655</v>
          </cell>
        </row>
        <row r="90">
          <cell r="C90">
            <v>335756</v>
          </cell>
          <cell r="H90">
            <v>15.661330113904782</v>
          </cell>
          <cell r="P90">
            <v>9525.5</v>
          </cell>
          <cell r="T90">
            <v>295304</v>
          </cell>
        </row>
        <row r="91">
          <cell r="C91">
            <v>332084</v>
          </cell>
          <cell r="H91">
            <v>15.611174806197473</v>
          </cell>
          <cell r="P91">
            <v>9507.1</v>
          </cell>
          <cell r="T91">
            <v>291110</v>
          </cell>
        </row>
        <row r="92">
          <cell r="C92">
            <v>330696</v>
          </cell>
          <cell r="H92">
            <v>15.548166464986585</v>
          </cell>
          <cell r="P92">
            <v>9503.5</v>
          </cell>
          <cell r="T92">
            <v>289088</v>
          </cell>
        </row>
        <row r="93">
          <cell r="C93">
            <v>330608</v>
          </cell>
          <cell r="H93">
            <v>15.466302176427295</v>
          </cell>
          <cell r="P93">
            <v>9511</v>
          </cell>
          <cell r="T93">
            <v>287693</v>
          </cell>
        </row>
        <row r="94">
          <cell r="C94">
            <v>329565</v>
          </cell>
          <cell r="H94">
            <v>15.414399396093481</v>
          </cell>
          <cell r="P94">
            <v>9537.9</v>
          </cell>
          <cell r="T94">
            <v>286305</v>
          </cell>
        </row>
        <row r="95">
          <cell r="C95">
            <v>329298</v>
          </cell>
          <cell r="H95">
            <v>15.311587857559838</v>
          </cell>
          <cell r="P95">
            <v>9592.7999999999993</v>
          </cell>
          <cell r="T95">
            <v>285131</v>
          </cell>
        </row>
        <row r="96">
          <cell r="C96">
            <v>331125</v>
          </cell>
          <cell r="H96">
            <v>15.139593120718558</v>
          </cell>
          <cell r="P96">
            <v>9663.7999999999993</v>
          </cell>
          <cell r="T96">
            <v>284736</v>
          </cell>
        </row>
        <row r="97">
          <cell r="C97">
            <v>331974</v>
          </cell>
          <cell r="H97">
            <v>14.948288269764573</v>
          </cell>
          <cell r="P97">
            <v>9727</v>
          </cell>
          <cell r="T97">
            <v>284764</v>
          </cell>
        </row>
        <row r="98">
          <cell r="C98">
            <v>332442</v>
          </cell>
          <cell r="H98">
            <v>14.755090752652929</v>
          </cell>
          <cell r="P98">
            <v>9762.7999999999993</v>
          </cell>
          <cell r="T98">
            <v>283752</v>
          </cell>
        </row>
        <row r="99">
          <cell r="C99">
            <v>332111</v>
          </cell>
          <cell r="H99">
            <v>14.668907666057034</v>
          </cell>
          <cell r="P99">
            <v>9787.2999999999993</v>
          </cell>
          <cell r="T99">
            <v>283148</v>
          </cell>
        </row>
        <row r="100">
          <cell r="C100">
            <v>329033</v>
          </cell>
          <cell r="H100">
            <v>14.461326671085505</v>
          </cell>
          <cell r="P100">
            <v>9806.5</v>
          </cell>
          <cell r="T100">
            <v>278926</v>
          </cell>
        </row>
        <row r="101">
          <cell r="C101">
            <v>326889</v>
          </cell>
          <cell r="H101">
            <v>14.239327375257018</v>
          </cell>
          <cell r="P101">
            <v>9824.2000000000007</v>
          </cell>
          <cell r="T101">
            <v>275885</v>
          </cell>
        </row>
        <row r="102">
          <cell r="C102">
            <v>325615</v>
          </cell>
          <cell r="H102">
            <v>14.129427543741999</v>
          </cell>
          <cell r="P102">
            <v>9841.7999999999993</v>
          </cell>
          <cell r="T102">
            <v>273477</v>
          </cell>
        </row>
        <row r="103">
          <cell r="C103">
            <v>323130</v>
          </cell>
          <cell r="H103">
            <v>13.907239084564194</v>
          </cell>
          <cell r="P103">
            <v>9857.6</v>
          </cell>
          <cell r="T103">
            <v>269664</v>
          </cell>
        </row>
        <row r="104">
          <cell r="C104">
            <v>323249</v>
          </cell>
          <cell r="H104">
            <v>13.843995282443368</v>
          </cell>
          <cell r="P104">
            <v>9835.6</v>
          </cell>
          <cell r="T104">
            <v>267238</v>
          </cell>
        </row>
        <row r="105">
          <cell r="C105">
            <v>323342</v>
          </cell>
          <cell r="H105">
            <v>13.67367245405625</v>
          </cell>
          <cell r="P105">
            <v>9849</v>
          </cell>
          <cell r="T105">
            <v>265960</v>
          </cell>
        </row>
        <row r="106">
          <cell r="C106">
            <v>322412</v>
          </cell>
          <cell r="H106">
            <v>13.484250170035226</v>
          </cell>
          <cell r="P106">
            <v>9850.9</v>
          </cell>
          <cell r="T106">
            <v>264514</v>
          </cell>
        </row>
        <row r="107">
          <cell r="C107">
            <v>321112</v>
          </cell>
          <cell r="H107">
            <v>13.23235699238373</v>
          </cell>
          <cell r="P107">
            <v>9873.6</v>
          </cell>
          <cell r="T107">
            <v>261189</v>
          </cell>
        </row>
        <row r="108">
          <cell r="C108">
            <v>317512</v>
          </cell>
          <cell r="H108">
            <v>13.089092168527424</v>
          </cell>
          <cell r="P108">
            <v>9816.7999999999993</v>
          </cell>
          <cell r="T108">
            <v>257680</v>
          </cell>
        </row>
        <row r="109">
          <cell r="C109">
            <v>314709</v>
          </cell>
          <cell r="H109">
            <v>12.841778739209403</v>
          </cell>
          <cell r="P109">
            <v>9800.2000000000007</v>
          </cell>
          <cell r="T109">
            <v>252407</v>
          </cell>
        </row>
        <row r="110">
          <cell r="C110">
            <v>311501</v>
          </cell>
          <cell r="H110">
            <v>12.69451344803263</v>
          </cell>
          <cell r="P110">
            <v>9782.1</v>
          </cell>
          <cell r="T110">
            <v>247878</v>
          </cell>
        </row>
        <row r="111">
          <cell r="C111">
            <v>308292</v>
          </cell>
          <cell r="H111">
            <v>12.488506159060423</v>
          </cell>
          <cell r="P111">
            <v>9766.1</v>
          </cell>
          <cell r="T111">
            <v>244166</v>
          </cell>
        </row>
        <row r="112">
          <cell r="C112">
            <v>303185</v>
          </cell>
          <cell r="H112">
            <v>12.314444512807892</v>
          </cell>
          <cell r="P112">
            <v>9751.7999999999993</v>
          </cell>
          <cell r="T112">
            <v>239324</v>
          </cell>
        </row>
        <row r="113">
          <cell r="C113">
            <v>300444</v>
          </cell>
          <cell r="H113">
            <v>12.157287898717525</v>
          </cell>
          <cell r="P113">
            <v>9731.2000000000007</v>
          </cell>
          <cell r="T113">
            <v>234291</v>
          </cell>
        </row>
        <row r="114">
          <cell r="C114">
            <v>296922</v>
          </cell>
          <cell r="H114">
            <v>12.010387897275237</v>
          </cell>
          <cell r="P114">
            <v>9703.6</v>
          </cell>
          <cell r="T114">
            <v>229364</v>
          </cell>
        </row>
        <row r="115">
          <cell r="C115">
            <v>294705</v>
          </cell>
          <cell r="H115">
            <v>11.914743994125979</v>
          </cell>
          <cell r="P115">
            <v>9669.7000000000007</v>
          </cell>
          <cell r="T115">
            <v>225449</v>
          </cell>
        </row>
        <row r="116">
          <cell r="C116">
            <v>290907</v>
          </cell>
          <cell r="H116">
            <v>11.782049684280492</v>
          </cell>
          <cell r="P116">
            <v>9628.7999999999993</v>
          </cell>
          <cell r="T116">
            <v>220951</v>
          </cell>
        </row>
        <row r="117">
          <cell r="C117">
            <v>287233</v>
          </cell>
          <cell r="H117">
            <v>11.667918387783203</v>
          </cell>
          <cell r="P117">
            <v>9586.7999999999993</v>
          </cell>
          <cell r="T117">
            <v>216238</v>
          </cell>
        </row>
        <row r="118">
          <cell r="C118">
            <v>285371</v>
          </cell>
          <cell r="H118">
            <v>11.565488848615637</v>
          </cell>
          <cell r="P118">
            <v>9545.9</v>
          </cell>
          <cell r="T118">
            <v>213073</v>
          </cell>
        </row>
        <row r="119">
          <cell r="C119">
            <v>282081</v>
          </cell>
          <cell r="H119">
            <v>11.517564994160782</v>
          </cell>
          <cell r="P119">
            <v>9504.7000000000007</v>
          </cell>
          <cell r="T119">
            <v>209658</v>
          </cell>
        </row>
        <row r="120">
          <cell r="C120">
            <v>281699</v>
          </cell>
          <cell r="H120">
            <v>11.395641329162085</v>
          </cell>
          <cell r="P120">
            <v>9461.6</v>
          </cell>
          <cell r="T120">
            <v>208435</v>
          </cell>
        </row>
        <row r="121">
          <cell r="C121">
            <v>281444</v>
          </cell>
          <cell r="H121">
            <v>11.368097183173306</v>
          </cell>
          <cell r="P121">
            <v>9425.5</v>
          </cell>
          <cell r="T121">
            <v>206909</v>
          </cell>
        </row>
        <row r="122">
          <cell r="C122">
            <v>280210</v>
          </cell>
          <cell r="H122">
            <v>11.360560143015238</v>
          </cell>
          <cell r="P122">
            <v>9397.6</v>
          </cell>
          <cell r="T122">
            <v>203356</v>
          </cell>
        </row>
        <row r="123">
          <cell r="C123">
            <v>277453</v>
          </cell>
          <cell r="H123">
            <v>11.18958235570155</v>
          </cell>
          <cell r="P123">
            <v>9376.4</v>
          </cell>
          <cell r="T123">
            <v>199248</v>
          </cell>
        </row>
        <row r="124">
          <cell r="C124">
            <v>276839</v>
          </cell>
          <cell r="H124">
            <v>11.089912725796632</v>
          </cell>
          <cell r="P124">
            <v>9361.2999999999993</v>
          </cell>
          <cell r="T124">
            <v>195334</v>
          </cell>
        </row>
        <row r="125">
          <cell r="C125">
            <v>275982</v>
          </cell>
          <cell r="H125">
            <v>10.918278055235414</v>
          </cell>
          <cell r="P125">
            <v>9370.7999999999993</v>
          </cell>
          <cell r="T125">
            <v>192124</v>
          </cell>
        </row>
        <row r="126">
          <cell r="C126">
            <v>274270</v>
          </cell>
          <cell r="H126">
            <v>10.735073634961987</v>
          </cell>
          <cell r="P126">
            <v>9404.5</v>
          </cell>
          <cell r="T126">
            <v>188822</v>
          </cell>
        </row>
        <row r="127">
          <cell r="C127">
            <v>271975</v>
          </cell>
          <cell r="H127">
            <v>10.514657705070487</v>
          </cell>
          <cell r="P127">
            <v>9462.6</v>
          </cell>
          <cell r="T127">
            <v>184748</v>
          </cell>
        </row>
        <row r="128">
          <cell r="C128">
            <v>271615</v>
          </cell>
          <cell r="H128">
            <v>10.278499580888516</v>
          </cell>
          <cell r="P128">
            <v>9544</v>
          </cell>
          <cell r="T128">
            <v>181318</v>
          </cell>
        </row>
        <row r="129">
          <cell r="C129">
            <v>271581</v>
          </cell>
          <cell r="H129">
            <v>10.019152103088278</v>
          </cell>
          <cell r="P129">
            <v>9607.2999999999993</v>
          </cell>
          <cell r="T129">
            <v>179325</v>
          </cell>
        </row>
        <row r="130">
          <cell r="C130">
            <v>269642</v>
          </cell>
          <cell r="H130">
            <v>9.9246866259194029</v>
          </cell>
          <cell r="P130">
            <v>9653</v>
          </cell>
          <cell r="T130">
            <v>176077</v>
          </cell>
        </row>
        <row r="131">
          <cell r="C131">
            <v>268628</v>
          </cell>
          <cell r="H131">
            <v>9.7074742800479275</v>
          </cell>
          <cell r="P131">
            <v>9681.2000000000007</v>
          </cell>
          <cell r="T131">
            <v>173150</v>
          </cell>
        </row>
        <row r="132">
          <cell r="C132">
            <v>267390</v>
          </cell>
          <cell r="H132">
            <v>9.530721300651976</v>
          </cell>
          <cell r="P132">
            <v>9693.6</v>
          </cell>
          <cell r="T132">
            <v>168985</v>
          </cell>
        </row>
        <row r="133">
          <cell r="C133">
            <v>265722</v>
          </cell>
          <cell r="H133">
            <v>9.3228581732007623</v>
          </cell>
          <cell r="P133">
            <v>9705.5</v>
          </cell>
          <cell r="T133">
            <v>165380</v>
          </cell>
        </row>
        <row r="134">
          <cell r="C134">
            <v>265291</v>
          </cell>
          <cell r="H134">
            <v>9.0871476064514134</v>
          </cell>
          <cell r="P134">
            <v>9715.7000000000007</v>
          </cell>
          <cell r="T134">
            <v>160970</v>
          </cell>
        </row>
        <row r="135">
          <cell r="C135">
            <v>265075</v>
          </cell>
          <cell r="H135">
            <v>8.8998015158838708</v>
          </cell>
          <cell r="P135">
            <v>9723.7000000000007</v>
          </cell>
          <cell r="T135">
            <v>156826</v>
          </cell>
        </row>
        <row r="136">
          <cell r="C136">
            <v>264160</v>
          </cell>
          <cell r="H136">
            <v>8.6537651206051329</v>
          </cell>
          <cell r="P136">
            <v>9730.1</v>
          </cell>
          <cell r="T136">
            <v>152034</v>
          </cell>
        </row>
        <row r="137">
          <cell r="C137">
            <v>262720</v>
          </cell>
          <cell r="H137">
            <v>8.4368858499836232</v>
          </cell>
          <cell r="P137">
            <v>9769.6</v>
          </cell>
          <cell r="T137">
            <v>148678</v>
          </cell>
        </row>
        <row r="138">
          <cell r="C138">
            <v>262514</v>
          </cell>
          <cell r="H138">
            <v>8.1918665488200109</v>
          </cell>
          <cell r="P138">
            <v>9843.2999999999993</v>
          </cell>
          <cell r="T138">
            <v>145862</v>
          </cell>
        </row>
        <row r="139">
          <cell r="C139">
            <v>260704</v>
          </cell>
          <cell r="H139">
            <v>7.8718827585513678</v>
          </cell>
          <cell r="P139">
            <v>9948.7000000000007</v>
          </cell>
          <cell r="T139">
            <v>141076</v>
          </cell>
        </row>
        <row r="140">
          <cell r="C140">
            <v>258631</v>
          </cell>
          <cell r="H140">
            <v>7.431545553682958</v>
          </cell>
          <cell r="P140">
            <v>10087</v>
          </cell>
          <cell r="T140">
            <v>135424</v>
          </cell>
        </row>
        <row r="141">
          <cell r="C141">
            <v>257492</v>
          </cell>
          <cell r="H141">
            <v>7.0603527772872647</v>
          </cell>
          <cell r="P141">
            <v>10193.4</v>
          </cell>
          <cell r="T141">
            <v>129792</v>
          </cell>
        </row>
        <row r="142">
          <cell r="C142">
            <v>255696</v>
          </cell>
          <cell r="H142">
            <v>6.7738949993667612</v>
          </cell>
          <cell r="P142">
            <v>10264.700000000001</v>
          </cell>
          <cell r="T142">
            <v>124965</v>
          </cell>
        </row>
        <row r="143">
          <cell r="C143">
            <v>254150</v>
          </cell>
          <cell r="H143">
            <v>6.5314476390020557</v>
          </cell>
          <cell r="P143">
            <v>10309.200000000001</v>
          </cell>
          <cell r="T143">
            <v>121184</v>
          </cell>
        </row>
        <row r="144">
          <cell r="C144">
            <v>253169</v>
          </cell>
          <cell r="H144">
            <v>6.3377881076893283</v>
          </cell>
          <cell r="P144">
            <v>10326</v>
          </cell>
          <cell r="T144">
            <v>117461</v>
          </cell>
        </row>
        <row r="145">
          <cell r="C145">
            <v>253619</v>
          </cell>
          <cell r="H145">
            <v>6.1500067710046231</v>
          </cell>
          <cell r="P145">
            <v>10338.200000000001</v>
          </cell>
          <cell r="T145">
            <v>114906</v>
          </cell>
        </row>
        <row r="146">
          <cell r="C146">
            <v>253087</v>
          </cell>
          <cell r="H146">
            <v>5.9510714596402368</v>
          </cell>
          <cell r="P146">
            <v>10345.700000000001</v>
          </cell>
          <cell r="T146">
            <v>111614</v>
          </cell>
        </row>
        <row r="147">
          <cell r="C147">
            <v>254654</v>
          </cell>
          <cell r="H147">
            <v>5.7341474961594576</v>
          </cell>
          <cell r="P147">
            <v>10350.1</v>
          </cell>
          <cell r="T147">
            <v>109124</v>
          </cell>
        </row>
        <row r="148">
          <cell r="C148">
            <v>249928</v>
          </cell>
          <cell r="H148">
            <v>5.5223750988981299</v>
          </cell>
          <cell r="P148">
            <v>10364.200000000001</v>
          </cell>
          <cell r="T148">
            <v>104671</v>
          </cell>
        </row>
        <row r="149">
          <cell r="C149">
            <v>250164</v>
          </cell>
          <cell r="H149">
            <v>5.3330308267119788</v>
          </cell>
          <cell r="P149">
            <v>10357.9</v>
          </cell>
          <cell r="T149">
            <v>101532</v>
          </cell>
        </row>
        <row r="150">
          <cell r="C150">
            <v>247145</v>
          </cell>
          <cell r="H150">
            <v>5.159140804069672</v>
          </cell>
          <cell r="P150">
            <v>10339.9</v>
          </cell>
          <cell r="T150">
            <v>97864</v>
          </cell>
        </row>
        <row r="151">
          <cell r="C151">
            <v>246814</v>
          </cell>
          <cell r="H151">
            <v>4.9993215081903655</v>
          </cell>
          <cell r="P151">
            <v>10317</v>
          </cell>
          <cell r="T151">
            <v>95359</v>
          </cell>
        </row>
        <row r="152">
          <cell r="C152">
            <v>244530</v>
          </cell>
          <cell r="H152">
            <v>4.8755102040816327</v>
          </cell>
          <cell r="P152">
            <v>10290</v>
          </cell>
          <cell r="T152">
            <v>92030</v>
          </cell>
        </row>
        <row r="153">
          <cell r="C153">
            <v>242719</v>
          </cell>
          <cell r="H153">
            <v>4.7256284338989643</v>
          </cell>
          <cell r="P153">
            <v>10283.5</v>
          </cell>
          <cell r="T153">
            <v>89230</v>
          </cell>
        </row>
        <row r="154">
          <cell r="C154">
            <v>240478</v>
          </cell>
          <cell r="H154">
            <v>4.5702878347791449</v>
          </cell>
          <cell r="P154">
            <v>10294.1</v>
          </cell>
          <cell r="T154">
            <v>85915</v>
          </cell>
        </row>
        <row r="155">
          <cell r="C155">
            <v>239403</v>
          </cell>
          <cell r="H155">
            <v>4.4221724415481143</v>
          </cell>
          <cell r="P155">
            <v>10311.9</v>
          </cell>
          <cell r="T155">
            <v>82455</v>
          </cell>
        </row>
        <row r="156">
          <cell r="C156">
            <v>237057</v>
          </cell>
          <cell r="H156">
            <v>4.2722605223209538</v>
          </cell>
          <cell r="P156">
            <v>10342.299999999999</v>
          </cell>
          <cell r="T156">
            <v>80070</v>
          </cell>
        </row>
        <row r="157">
          <cell r="C157">
            <v>234664</v>
          </cell>
          <cell r="H157">
            <v>4.1192905382621845</v>
          </cell>
          <cell r="P157">
            <v>10379.700000000001</v>
          </cell>
          <cell r="T157">
            <v>78027</v>
          </cell>
        </row>
        <row r="158">
          <cell r="C158">
            <v>231982</v>
          </cell>
          <cell r="H158">
            <v>3.9878018373961912</v>
          </cell>
          <cell r="P158">
            <v>10427.799999999999</v>
          </cell>
          <cell r="T158">
            <v>75858</v>
          </cell>
        </row>
        <row r="159">
          <cell r="C159">
            <v>231293</v>
          </cell>
          <cell r="H159">
            <v>3.8585417481097264</v>
          </cell>
          <cell r="P159">
            <v>10487.9</v>
          </cell>
          <cell r="T159">
            <v>73738</v>
          </cell>
        </row>
        <row r="160">
          <cell r="C160">
            <v>227288</v>
          </cell>
          <cell r="H160">
            <v>3.7194954367542667</v>
          </cell>
          <cell r="P160">
            <v>10551.7</v>
          </cell>
          <cell r="T160">
            <v>71947</v>
          </cell>
        </row>
        <row r="161">
          <cell r="C161">
            <v>226067</v>
          </cell>
          <cell r="H161">
            <v>3.5863478129256845</v>
          </cell>
          <cell r="P161">
            <v>10571.2</v>
          </cell>
          <cell r="T161">
            <v>69803</v>
          </cell>
        </row>
        <row r="162">
          <cell r="C162">
            <v>222326</v>
          </cell>
          <cell r="H162">
            <v>3.4570840486782322</v>
          </cell>
          <cell r="P162">
            <v>10542.7</v>
          </cell>
          <cell r="T162">
            <v>67305</v>
          </cell>
        </row>
        <row r="163">
          <cell r="C163">
            <v>219488</v>
          </cell>
          <cell r="H163">
            <v>3.3442300155803442</v>
          </cell>
          <cell r="P163">
            <v>10461.9</v>
          </cell>
          <cell r="T163">
            <v>64354</v>
          </cell>
        </row>
        <row r="164">
          <cell r="C164">
            <v>218610</v>
          </cell>
          <cell r="H164">
            <v>3.2572313050207993</v>
          </cell>
          <cell r="P164">
            <v>10337</v>
          </cell>
          <cell r="T164">
            <v>61921</v>
          </cell>
        </row>
        <row r="165">
          <cell r="C165">
            <v>214564</v>
          </cell>
          <cell r="H165">
            <v>3.1711187259063123</v>
          </cell>
          <cell r="P165">
            <v>10272.4</v>
          </cell>
          <cell r="T165">
            <v>59787</v>
          </cell>
        </row>
        <row r="166">
          <cell r="C166">
            <v>214211</v>
          </cell>
          <cell r="H166">
            <v>3.0592646700754811</v>
          </cell>
          <cell r="P166">
            <v>10267.5</v>
          </cell>
          <cell r="T166">
            <v>58101</v>
          </cell>
        </row>
        <row r="167">
          <cell r="C167">
            <v>217217</v>
          </cell>
          <cell r="H167">
            <v>2.9183226381807255</v>
          </cell>
          <cell r="P167">
            <v>10316.200000000001</v>
          </cell>
          <cell r="T167">
            <v>56831</v>
          </cell>
        </row>
        <row r="168">
          <cell r="C168">
            <v>218635</v>
          </cell>
          <cell r="H168">
            <v>2.7543226697883285</v>
          </cell>
          <cell r="P168">
            <v>10421.799999999999</v>
          </cell>
          <cell r="T168">
            <v>55285</v>
          </cell>
        </row>
        <row r="169">
          <cell r="C169">
            <v>221441</v>
          </cell>
          <cell r="H169">
            <v>2.6444032158317872</v>
          </cell>
          <cell r="P169">
            <v>10510.5</v>
          </cell>
          <cell r="T169">
            <v>53668</v>
          </cell>
        </row>
        <row r="170">
          <cell r="C170">
            <v>219829</v>
          </cell>
          <cell r="H170">
            <v>2.522646170738402</v>
          </cell>
          <cell r="P170">
            <v>10564.7</v>
          </cell>
          <cell r="T170">
            <v>51514</v>
          </cell>
        </row>
        <row r="171">
          <cell r="C171">
            <v>217469</v>
          </cell>
          <cell r="H171">
            <v>2.3721518509429331</v>
          </cell>
          <cell r="P171">
            <v>10594.6</v>
          </cell>
          <cell r="T171">
            <v>49613</v>
          </cell>
        </row>
        <row r="172">
          <cell r="C172">
            <v>211648</v>
          </cell>
          <cell r="H172">
            <v>2.2584687868080096</v>
          </cell>
          <cell r="P172">
            <v>10612.5</v>
          </cell>
          <cell r="T172">
            <v>48056</v>
          </cell>
        </row>
        <row r="173">
          <cell r="C173">
            <v>209505</v>
          </cell>
          <cell r="H173">
            <v>2.1699766355140189</v>
          </cell>
          <cell r="P173">
            <v>10614.4</v>
          </cell>
          <cell r="T173">
            <v>45721</v>
          </cell>
        </row>
        <row r="174">
          <cell r="C174">
            <v>206813</v>
          </cell>
          <cell r="H174">
            <v>2.0895142353285112</v>
          </cell>
          <cell r="P174">
            <v>10603.9</v>
          </cell>
          <cell r="T174">
            <v>43909</v>
          </cell>
        </row>
        <row r="175">
          <cell r="C175">
            <v>202435</v>
          </cell>
          <cell r="H175">
            <v>2.0265592191135577</v>
          </cell>
          <cell r="P175">
            <v>10572.6</v>
          </cell>
          <cell r="T175">
            <v>42455</v>
          </cell>
        </row>
        <row r="176">
          <cell r="C176">
            <v>199545</v>
          </cell>
          <cell r="H176">
            <v>1.9633908619787952</v>
          </cell>
          <cell r="P176">
            <v>10516.5</v>
          </cell>
          <cell r="T176">
            <v>40944</v>
          </cell>
        </row>
        <row r="177">
          <cell r="C177">
            <v>196869</v>
          </cell>
          <cell r="H177">
            <v>1.8976385450390403</v>
          </cell>
          <cell r="P177">
            <v>10502</v>
          </cell>
          <cell r="T177">
            <v>39904</v>
          </cell>
        </row>
        <row r="178">
          <cell r="C178">
            <v>194592</v>
          </cell>
          <cell r="H178">
            <v>1.8386493338777525</v>
          </cell>
          <cell r="P178">
            <v>10531.1</v>
          </cell>
          <cell r="T178">
            <v>38572</v>
          </cell>
        </row>
        <row r="179">
          <cell r="C179">
            <v>191819</v>
          </cell>
          <cell r="H179">
            <v>1.7720348974298514</v>
          </cell>
          <cell r="P179">
            <v>10602.5</v>
          </cell>
          <cell r="T179">
            <v>37676</v>
          </cell>
        </row>
        <row r="180">
          <cell r="C180">
            <v>190620</v>
          </cell>
          <cell r="H180">
            <v>1.717718054348943</v>
          </cell>
          <cell r="P180">
            <v>10704.9</v>
          </cell>
          <cell r="T180">
            <v>36446</v>
          </cell>
        </row>
        <row r="181">
          <cell r="C181">
            <v>188733</v>
          </cell>
          <cell r="H181">
            <v>1.6577927689348535</v>
          </cell>
          <cell r="P181">
            <v>10761.9</v>
          </cell>
          <cell r="T181">
            <v>35740</v>
          </cell>
        </row>
        <row r="182">
          <cell r="C182">
            <v>186357</v>
          </cell>
          <cell r="H182">
            <v>1.6056756004822406</v>
          </cell>
          <cell r="P182">
            <v>10783</v>
          </cell>
          <cell r="T182">
            <v>34610</v>
          </cell>
        </row>
        <row r="183">
          <cell r="C183">
            <v>184323</v>
          </cell>
          <cell r="H183">
            <v>1.5668553400760881</v>
          </cell>
          <cell r="P183">
            <v>10777</v>
          </cell>
          <cell r="T183">
            <v>33901</v>
          </cell>
        </row>
        <row r="184">
          <cell r="C184">
            <v>181954</v>
          </cell>
          <cell r="H184">
            <v>1.5200409188133543</v>
          </cell>
          <cell r="P184">
            <v>10753</v>
          </cell>
          <cell r="T184">
            <v>32737</v>
          </cell>
        </row>
        <row r="185">
          <cell r="C185">
            <v>179263</v>
          </cell>
          <cell r="H185">
            <v>1.4710021341832789</v>
          </cell>
          <cell r="P185">
            <v>10730.1</v>
          </cell>
          <cell r="T185">
            <v>31991</v>
          </cell>
        </row>
        <row r="186">
          <cell r="C186">
            <v>177111</v>
          </cell>
          <cell r="H186">
            <v>1.4383055885294473</v>
          </cell>
          <cell r="P186">
            <v>10698.7</v>
          </cell>
          <cell r="T186">
            <v>31152</v>
          </cell>
        </row>
        <row r="187">
          <cell r="C187">
            <v>174501</v>
          </cell>
          <cell r="H187">
            <v>1.3967620813318726</v>
          </cell>
          <cell r="P187">
            <v>10679.7</v>
          </cell>
          <cell r="T187">
            <v>30237</v>
          </cell>
        </row>
        <row r="188">
          <cell r="C188">
            <v>170264</v>
          </cell>
          <cell r="H188">
            <v>1.3515010419991362</v>
          </cell>
          <cell r="P188">
            <v>10652.6</v>
          </cell>
          <cell r="T188">
            <v>29205</v>
          </cell>
        </row>
        <row r="189">
          <cell r="C189">
            <v>168388</v>
          </cell>
          <cell r="H189">
            <v>1.3066611517419016</v>
          </cell>
          <cell r="P189">
            <v>10637.8</v>
          </cell>
          <cell r="T189">
            <v>28502</v>
          </cell>
        </row>
        <row r="190">
          <cell r="C190">
            <v>165725</v>
          </cell>
          <cell r="H190">
            <v>1.2685657490060762</v>
          </cell>
          <cell r="P190">
            <v>10664.8</v>
          </cell>
          <cell r="T190">
            <v>27844</v>
          </cell>
        </row>
        <row r="191">
          <cell r="C191">
            <v>163374</v>
          </cell>
          <cell r="H191">
            <v>1.2275873649644571</v>
          </cell>
          <cell r="P191">
            <v>10719.4</v>
          </cell>
          <cell r="T191">
            <v>27156</v>
          </cell>
        </row>
        <row r="192">
          <cell r="C192">
            <v>161796</v>
          </cell>
          <cell r="H192">
            <v>1.1916777007194512</v>
          </cell>
          <cell r="P192">
            <v>10799.9</v>
          </cell>
          <cell r="T192">
            <v>26151</v>
          </cell>
        </row>
        <row r="193">
          <cell r="C193">
            <v>159812</v>
          </cell>
          <cell r="H193">
            <v>1.154465707526763</v>
          </cell>
          <cell r="P193">
            <v>10863.9</v>
          </cell>
          <cell r="T193">
            <v>25288</v>
          </cell>
        </row>
        <row r="194">
          <cell r="C194">
            <v>145868</v>
          </cell>
          <cell r="H194">
            <v>1.0405274419795534</v>
          </cell>
          <cell r="P194">
            <v>10935.8</v>
          </cell>
          <cell r="T194">
            <v>22811</v>
          </cell>
        </row>
        <row r="195">
          <cell r="C195">
            <v>156529</v>
          </cell>
          <cell r="H195">
            <v>1.023645724178778</v>
          </cell>
          <cell r="P195">
            <v>10974.5</v>
          </cell>
          <cell r="T195">
            <v>23716</v>
          </cell>
        </row>
        <row r="196">
          <cell r="C196">
            <v>151337</v>
          </cell>
          <cell r="H196">
            <v>0.99475486267939095</v>
          </cell>
          <cell r="P196">
            <v>10981.6</v>
          </cell>
          <cell r="T196">
            <v>22946</v>
          </cell>
        </row>
        <row r="197">
          <cell r="C197">
            <v>149495</v>
          </cell>
          <cell r="H197">
            <v>0.97601698683338933</v>
          </cell>
          <cell r="P197">
            <v>11020.3</v>
          </cell>
          <cell r="T197">
            <v>22742</v>
          </cell>
        </row>
        <row r="198">
          <cell r="C198">
            <v>146202</v>
          </cell>
          <cell r="H198">
            <v>0.95609853179305793</v>
          </cell>
          <cell r="P198">
            <v>11054.3</v>
          </cell>
          <cell r="T198">
            <v>22227</v>
          </cell>
        </row>
        <row r="199">
          <cell r="C199">
            <v>144748</v>
          </cell>
          <cell r="H199">
            <v>0.93839477048855591</v>
          </cell>
          <cell r="P199">
            <v>11106.2</v>
          </cell>
          <cell r="T199">
            <v>21884</v>
          </cell>
        </row>
        <row r="200">
          <cell r="C200">
            <v>142779</v>
          </cell>
          <cell r="H200">
            <v>0.91074371283227051</v>
          </cell>
          <cell r="P200">
            <v>11165.6</v>
          </cell>
          <cell r="T200">
            <v>21349</v>
          </cell>
        </row>
        <row r="201">
          <cell r="C201">
            <v>142007</v>
          </cell>
          <cell r="H201">
            <v>0.88893850756932968</v>
          </cell>
          <cell r="T201">
            <v>21005</v>
          </cell>
        </row>
        <row r="202">
          <cell r="H202">
            <v>0.87232674063354232</v>
          </cell>
        </row>
        <row r="203">
          <cell r="H203">
            <v>0.85648313882723559</v>
          </cell>
        </row>
        <row r="204">
          <cell r="H204">
            <v>0.84269914877967833</v>
          </cell>
        </row>
      </sheetData>
      <sheetData sheetId="1">
        <row r="1">
          <cell r="L1" t="str">
            <v xml:space="preserve">VA par heure travaillée </v>
          </cell>
        </row>
      </sheetData>
      <sheetData sheetId="2"/>
      <sheetData sheetId="3"/>
      <sheetData sheetId="4">
        <row r="3">
          <cell r="B3">
            <v>10.199999999999999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EO&amp;Coords=%5b%5bFREQUENCY%5d.%5bA%5d%2c%5bLOCATION%5d.%5bFRA%5d%2c%5bVARIABLE%5d.%5bRPXGS%5d%5d&amp;ShowOnWeb=true&amp;Lang=en" TargetMode="External"/><Relationship Id="rId2" Type="http://schemas.openxmlformats.org/officeDocument/2006/relationships/hyperlink" Target="http://stats.oecd.org/OECDStat_Metadata/ShowMetadata.ashx?Dataset=EO&amp;Coords=%5b%5bFREQUENCY%5d.%5bA%5d%2c%5bLOCATION%5d.%5bFRA%5d%2c%5bVARIABLE%5d.%5bEXCHER%5d%5d&amp;ShowOnWeb=true&amp;Lang=en" TargetMode="External"/><Relationship Id="rId1" Type="http://schemas.openxmlformats.org/officeDocument/2006/relationships/hyperlink" Target="http://stats.oecd.org/OECDStat_Metadata/ShowMetadata.ashx?Dataset=EO&amp;Coords=%5b%5bFREQUENCY%5d.%5bA%5d%2c%5bLOCATION%5d.%5bFRA%5d%2c%5bVARIABLE%5d.%5bCPIDR%5d%5d&amp;ShowOnWeb=true&amp;Lang=en" TargetMode="External"/><Relationship Id="rId5" Type="http://schemas.openxmlformats.org/officeDocument/2006/relationships/drawing" Target="../drawings/drawing35.xml"/><Relationship Id="rId4" Type="http://schemas.openxmlformats.org/officeDocument/2006/relationships/hyperlink" Target="http://stats.oecd.org/OECDStat_Metadata/ShowMetadata.ashx?Dataset=EO&amp;Coords=%5b%5bFREQUENCY%5d.%5bA%5d%2c%5bLOCATION%5d.%5bFRA%5d%2c%5bVARIABLE%5d.%5bULCDR%5d%5d&amp;ShowOnWeb=true&amp;Lang=en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88"/>
  <sheetViews>
    <sheetView tabSelected="1" topLeftCell="A2" workbookViewId="0">
      <selection activeCell="A34" sqref="A34"/>
    </sheetView>
  </sheetViews>
  <sheetFormatPr baseColWidth="10" defaultColWidth="11.5703125" defaultRowHeight="15"/>
  <cols>
    <col min="1" max="1" width="110.140625" style="227" bestFit="1" customWidth="1"/>
    <col min="2" max="2" width="65.140625" style="219" bestFit="1" customWidth="1"/>
    <col min="3" max="16384" width="11.5703125" style="219"/>
  </cols>
  <sheetData>
    <row r="1" spans="1:2">
      <c r="A1" s="223" t="s">
        <v>353</v>
      </c>
    </row>
    <row r="2" spans="1:2">
      <c r="A2" s="224" t="s">
        <v>354</v>
      </c>
      <c r="B2" s="229" t="s">
        <v>375</v>
      </c>
    </row>
    <row r="3" spans="1:2">
      <c r="A3" s="224" t="s">
        <v>357</v>
      </c>
      <c r="B3" s="229" t="s">
        <v>376</v>
      </c>
    </row>
    <row r="4" spans="1:2">
      <c r="A4" s="224" t="s">
        <v>355</v>
      </c>
      <c r="B4" s="229" t="s">
        <v>377</v>
      </c>
    </row>
    <row r="5" spans="1:2">
      <c r="A5" s="224" t="s">
        <v>356</v>
      </c>
      <c r="B5" s="229" t="s">
        <v>378</v>
      </c>
    </row>
    <row r="6" spans="1:2">
      <c r="A6" s="224" t="s">
        <v>358</v>
      </c>
      <c r="B6" s="229" t="s">
        <v>379</v>
      </c>
    </row>
    <row r="7" spans="1:2">
      <c r="A7" s="224" t="s">
        <v>359</v>
      </c>
      <c r="B7" s="229" t="s">
        <v>380</v>
      </c>
    </row>
    <row r="8" spans="1:2">
      <c r="A8" s="224" t="s">
        <v>360</v>
      </c>
      <c r="B8" s="229" t="s">
        <v>381</v>
      </c>
    </row>
    <row r="9" spans="1:2">
      <c r="A9" s="224" t="s">
        <v>361</v>
      </c>
      <c r="B9" s="229" t="s">
        <v>382</v>
      </c>
    </row>
    <row r="10" spans="1:2">
      <c r="A10" s="224" t="s">
        <v>362</v>
      </c>
      <c r="B10" s="229" t="s">
        <v>383</v>
      </c>
    </row>
    <row r="11" spans="1:2">
      <c r="A11" s="223" t="s">
        <v>363</v>
      </c>
    </row>
    <row r="12" spans="1:2">
      <c r="A12" s="224" t="s">
        <v>364</v>
      </c>
      <c r="B12" s="229" t="s">
        <v>384</v>
      </c>
    </row>
    <row r="13" spans="1:2">
      <c r="A13" s="224" t="s">
        <v>365</v>
      </c>
      <c r="B13" s="229" t="s">
        <v>385</v>
      </c>
    </row>
    <row r="14" spans="1:2">
      <c r="A14" s="224" t="s">
        <v>436</v>
      </c>
      <c r="B14" s="229" t="s">
        <v>420</v>
      </c>
    </row>
    <row r="15" spans="1:2">
      <c r="A15" s="222" t="s">
        <v>437</v>
      </c>
      <c r="B15" s="229" t="s">
        <v>421</v>
      </c>
    </row>
    <row r="16" spans="1:2">
      <c r="A16" s="222" t="s">
        <v>438</v>
      </c>
      <c r="B16" s="229" t="s">
        <v>422</v>
      </c>
    </row>
    <row r="17" spans="1:2">
      <c r="A17" s="223" t="s">
        <v>366</v>
      </c>
    </row>
    <row r="18" spans="1:2" s="235" customFormat="1">
      <c r="A18" s="234" t="s">
        <v>417</v>
      </c>
      <c r="B18" s="236" t="s">
        <v>416</v>
      </c>
    </row>
    <row r="19" spans="1:2" s="235" customFormat="1">
      <c r="A19" s="234" t="s">
        <v>418</v>
      </c>
      <c r="B19" s="236" t="s">
        <v>419</v>
      </c>
    </row>
    <row r="20" spans="1:2">
      <c r="A20" s="222" t="s">
        <v>424</v>
      </c>
      <c r="B20" s="229" t="s">
        <v>423</v>
      </c>
    </row>
    <row r="21" spans="1:2">
      <c r="A21" s="224" t="s">
        <v>367</v>
      </c>
      <c r="B21" s="229" t="s">
        <v>425</v>
      </c>
    </row>
    <row r="22" spans="1:2">
      <c r="A22" s="228" t="s">
        <v>368</v>
      </c>
      <c r="B22" s="229" t="s">
        <v>426</v>
      </c>
    </row>
    <row r="23" spans="1:2">
      <c r="A23" s="228" t="s">
        <v>428</v>
      </c>
      <c r="B23" s="229" t="s">
        <v>427</v>
      </c>
    </row>
    <row r="24" spans="1:2">
      <c r="A24" s="224" t="s">
        <v>369</v>
      </c>
      <c r="B24" s="229" t="s">
        <v>429</v>
      </c>
    </row>
    <row r="25" spans="1:2">
      <c r="A25" s="222" t="s">
        <v>370</v>
      </c>
      <c r="B25" s="229" t="s">
        <v>430</v>
      </c>
    </row>
    <row r="26" spans="1:2">
      <c r="A26" s="222" t="s">
        <v>371</v>
      </c>
      <c r="B26" s="229" t="s">
        <v>431</v>
      </c>
    </row>
    <row r="27" spans="1:2">
      <c r="A27" s="224" t="s">
        <v>372</v>
      </c>
      <c r="B27" s="229" t="s">
        <v>432</v>
      </c>
    </row>
    <row r="28" spans="1:2">
      <c r="A28" s="224" t="s">
        <v>373</v>
      </c>
      <c r="B28" s="229" t="s">
        <v>433</v>
      </c>
    </row>
    <row r="29" spans="1:2">
      <c r="A29" s="224" t="s">
        <v>374</v>
      </c>
      <c r="B29" s="229" t="s">
        <v>434</v>
      </c>
    </row>
    <row r="50" spans="1:2">
      <c r="A50" s="225" t="s">
        <v>321</v>
      </c>
      <c r="B50" s="28" t="s">
        <v>322</v>
      </c>
    </row>
    <row r="51" spans="1:2">
      <c r="A51" s="226" t="s">
        <v>323</v>
      </c>
      <c r="B51" s="219" t="s">
        <v>324</v>
      </c>
    </row>
    <row r="52" spans="1:2">
      <c r="A52" s="226" t="s">
        <v>325</v>
      </c>
      <c r="B52" s="219" t="s">
        <v>324</v>
      </c>
    </row>
    <row r="53" spans="1:2">
      <c r="A53" s="226"/>
    </row>
    <row r="54" spans="1:2">
      <c r="A54" s="226" t="s">
        <v>326</v>
      </c>
      <c r="B54" s="219" t="s">
        <v>324</v>
      </c>
    </row>
    <row r="55" spans="1:2">
      <c r="A55" s="226" t="s">
        <v>327</v>
      </c>
      <c r="B55" s="219" t="s">
        <v>324</v>
      </c>
    </row>
    <row r="57" spans="1:2">
      <c r="A57" s="226" t="s">
        <v>328</v>
      </c>
      <c r="B57" s="219" t="s">
        <v>329</v>
      </c>
    </row>
    <row r="59" spans="1:2">
      <c r="A59" s="226" t="s">
        <v>330</v>
      </c>
      <c r="B59" s="219" t="s">
        <v>324</v>
      </c>
    </row>
    <row r="60" spans="1:2">
      <c r="A60" s="226" t="s">
        <v>331</v>
      </c>
      <c r="B60" s="219" t="s">
        <v>332</v>
      </c>
    </row>
    <row r="61" spans="1:2">
      <c r="A61" s="226" t="s">
        <v>333</v>
      </c>
      <c r="B61" s="219" t="s">
        <v>332</v>
      </c>
    </row>
    <row r="62" spans="1:2">
      <c r="A62" s="226"/>
    </row>
    <row r="63" spans="1:2">
      <c r="A63" s="226" t="s">
        <v>334</v>
      </c>
      <c r="B63" s="219" t="s">
        <v>324</v>
      </c>
    </row>
    <row r="65" spans="1:2">
      <c r="A65" s="227" t="s">
        <v>335</v>
      </c>
      <c r="B65" s="219" t="s">
        <v>321</v>
      </c>
    </row>
    <row r="67" spans="1:2">
      <c r="A67" s="226" t="s">
        <v>336</v>
      </c>
      <c r="B67" s="219" t="s">
        <v>324</v>
      </c>
    </row>
    <row r="68" spans="1:2">
      <c r="A68" s="226" t="s">
        <v>337</v>
      </c>
      <c r="B68" s="219" t="s">
        <v>324</v>
      </c>
    </row>
    <row r="69" spans="1:2">
      <c r="A69" s="226" t="s">
        <v>338</v>
      </c>
      <c r="B69" s="219" t="s">
        <v>324</v>
      </c>
    </row>
    <row r="70" spans="1:2">
      <c r="A70" s="226" t="s">
        <v>339</v>
      </c>
      <c r="B70" s="219" t="s">
        <v>324</v>
      </c>
    </row>
    <row r="71" spans="1:2">
      <c r="A71" s="226"/>
    </row>
    <row r="72" spans="1:2">
      <c r="A72" s="226" t="s">
        <v>340</v>
      </c>
      <c r="B72" s="219" t="s">
        <v>321</v>
      </c>
    </row>
    <row r="73" spans="1:2">
      <c r="A73" s="226" t="s">
        <v>341</v>
      </c>
      <c r="B73" s="219" t="s">
        <v>321</v>
      </c>
    </row>
    <row r="74" spans="1:2">
      <c r="A74" s="226" t="s">
        <v>342</v>
      </c>
    </row>
    <row r="75" spans="1:2">
      <c r="A75" s="226"/>
    </row>
    <row r="76" spans="1:2">
      <c r="A76" s="226" t="s">
        <v>343</v>
      </c>
      <c r="B76" s="219" t="s">
        <v>344</v>
      </c>
    </row>
    <row r="77" spans="1:2">
      <c r="A77" s="226" t="s">
        <v>345</v>
      </c>
      <c r="B77" s="219" t="s">
        <v>346</v>
      </c>
    </row>
    <row r="80" spans="1:2">
      <c r="A80" s="226" t="s">
        <v>347</v>
      </c>
      <c r="B80" s="219" t="s">
        <v>321</v>
      </c>
    </row>
    <row r="82" spans="1:2">
      <c r="A82" s="226" t="s">
        <v>348</v>
      </c>
      <c r="B82" s="219" t="s">
        <v>321</v>
      </c>
    </row>
    <row r="83" spans="1:2" ht="17.25" customHeight="1">
      <c r="A83" s="226" t="s">
        <v>349</v>
      </c>
      <c r="B83" s="219" t="s">
        <v>321</v>
      </c>
    </row>
    <row r="84" spans="1:2" ht="17.25" customHeight="1"/>
    <row r="85" spans="1:2">
      <c r="A85" s="227" t="s">
        <v>0</v>
      </c>
      <c r="B85" s="219" t="s">
        <v>321</v>
      </c>
    </row>
    <row r="86" spans="1:2">
      <c r="A86" s="227" t="s">
        <v>350</v>
      </c>
      <c r="B86" s="219" t="s">
        <v>321</v>
      </c>
    </row>
    <row r="87" spans="1:2">
      <c r="A87" s="227" t="s">
        <v>320</v>
      </c>
      <c r="B87" s="219" t="s">
        <v>321</v>
      </c>
    </row>
    <row r="88" spans="1:2">
      <c r="A88" s="227" t="s">
        <v>351</v>
      </c>
      <c r="B88" s="219" t="s">
        <v>321</v>
      </c>
    </row>
  </sheetData>
  <hyperlinks>
    <hyperlink ref="A51" location="'BC Pays'!A1" display="Balance commerciale comparaison internationale"/>
    <hyperlink ref="A52" location="'BC Pays'!A1" display="Balance commerciale France"/>
    <hyperlink ref="A54" location="'CC Pays '!A1" display="Compte courant comparaison internationale"/>
    <hyperlink ref="A55" location="'CC FR'!A1" display="Compte courant France"/>
    <hyperlink ref="A57" location="PEN!A1" display="Position extérieure nette France"/>
    <hyperlink ref="A59" location="PDM!A1" display="Parts de marché comparaison internationale"/>
    <hyperlink ref="A60" location="'MEC France'!A1" display="Parts de marché décomposition FR"/>
    <hyperlink ref="A61" location="'MEC France'!A1" display="Parts de marché décomposition comparaison ZE"/>
    <hyperlink ref="A67" location="CompetP!A1" display="Indicateur de compétivité prix (prix des X/Prix des X cc) multi pays"/>
    <hyperlink ref="A68" location="CompetP!A1" display="Indicateur de compétivité prix (prix des X/Prix des X cc) France Allemagne"/>
    <hyperlink ref="A69" location="CompetP!A1" display="Indicateur de compétivité prix (prix des X/Prix des X cc) France "/>
    <hyperlink ref="A72" location="'CSU ZE'!A1" display="CSU zone euro"/>
    <hyperlink ref="A73" location="'CSU FR-DE'!A1" display="CSU France-Allemagne"/>
    <hyperlink ref="A80" location="TCEN!A1" display="Taux de change effectif et euro/dollar"/>
    <hyperlink ref="A82" location="SMPT!A1" display="Evolutions salaires nominaux zone euro"/>
    <hyperlink ref="A83" location="SMPT!A1" display="Evolutions salaires nominaux Franc Allemagne"/>
    <hyperlink ref="A63" location="Export!A1" display="Croissance des exportations"/>
    <hyperlink ref="A76" location="Marges!A1" display="Taux de marge ZE"/>
    <hyperlink ref="A77" location="'Marges manuf FR'!A1" display="Taux de marge FR manuf"/>
    <hyperlink ref="A74" location="'CSU réel'!A1" display="CSU réel"/>
    <hyperlink ref="A70" location="'CompetP France'!A1" display="Indicateurs de compétitivité prix "/>
    <hyperlink ref="B2" location="'Graph 1 Note pdf'!A1" display="'Graph 1 Note pdf'!A1"/>
    <hyperlink ref="B3" location="'Graph 2 Zone euro Note pdf'!A1" display="'Graph 2 Zone euro Note pdf'!A1"/>
    <hyperlink ref="B4" location="'Graph 2 France Note pdf'!A1" display="'Graph 2 France Note pdf'!A1"/>
    <hyperlink ref="B5" location="'Graph 3 Note pdf'!A1" display="'Graph 3 Note pdf'!A1"/>
    <hyperlink ref="B6" location="'Graph 4 note pdf'!A1" display="'Graph 4 note pdf'!A1"/>
    <hyperlink ref="B7" location="'Graph 5 Note pdf'!A1" display="'Graph 5 Note pdf'!A1"/>
    <hyperlink ref="B8" location="'Graph6 note pdf'!A1" display="GRAPH 6 NOTE PDF'!A1"/>
    <hyperlink ref="B9" location="'Graph 7 Note pdf'!A1" display="'Graph 7 Note pdf'!A1"/>
    <hyperlink ref="B10" location="'Graph 8 Note pdf'!A1" display="'Graph 8 Note pdf'!A1"/>
    <hyperlink ref="B12" location="'Graphique A Encadré HTML'!A1" display="'Graphique A Encadré HTML'!A1"/>
    <hyperlink ref="B13" location="'Graphique B Encadré HTML'!A1" display="'Graphique B Encadré HTML'!A1"/>
    <hyperlink ref="B18" location="'Graph Hyper 1,1'!A1" display="'Graph Hyper 1,1'!A1"/>
    <hyperlink ref="B19" location="'Graph Hyper1,2'!A1" display="'Graph Hyper1,2'!A1"/>
    <hyperlink ref="B14" location="'Graphique C Encadré HTML'!A1" display="'Graphique C Encadré HTML'!A1"/>
    <hyperlink ref="B15" location="'Graphique  D Encadré  HTML'!A1" display="'Graphique  D Encadré  HTML'!A1"/>
    <hyperlink ref="B16" location="'Graphique  E Encadré HTML  '!A1" display="'Graphique  E Encadré HTML  '!A1"/>
    <hyperlink ref="B20" location="'Graph hyper 2'!A1" display="'Graph hyper 2'!A1"/>
    <hyperlink ref="B21" location="'Graph hyper 3'!A1" display="'Graph hyper 3'!A1"/>
    <hyperlink ref="B22" location="'Graph hyper 4'!A1" display="'Graph hyper 4'!A1"/>
    <hyperlink ref="B23" location="'Graph hyper 5 '!A1" display="'Graph hyper 5 '!A1"/>
    <hyperlink ref="B24" location="'Graph Hyper 6'!A1" display="'Graph Hyper 6'!A1"/>
    <hyperlink ref="B25" location="'Graph Hyper 7'!A1" display="'Graph Hyper 7'!A1"/>
    <hyperlink ref="B26" location="'Graph Hyper 8'!A1" display="'Graph Hyper 8'!A1"/>
    <hyperlink ref="B27" location="'Graph Hyper 9'!A1" display="'Graph Hyper 9'!A1"/>
    <hyperlink ref="B28" location="'Graph Hyper 10'!A1" display="'Graph Hyper 10'!A1"/>
    <hyperlink ref="B29" location="'Graph hyper 11 '!A1" display="'Graph hyper 11 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M40"/>
  <sheetViews>
    <sheetView topLeftCell="A7" zoomScale="85" zoomScaleNormal="85" workbookViewId="0">
      <selection activeCell="H7" sqref="H7"/>
    </sheetView>
  </sheetViews>
  <sheetFormatPr baseColWidth="10" defaultRowHeight="15"/>
  <cols>
    <col min="8" max="8" width="15.85546875" customWidth="1"/>
  </cols>
  <sheetData>
    <row r="1" spans="1:13">
      <c r="B1" t="s">
        <v>164</v>
      </c>
      <c r="C1" t="s">
        <v>166</v>
      </c>
      <c r="D1" t="s">
        <v>168</v>
      </c>
      <c r="E1" t="s">
        <v>169</v>
      </c>
      <c r="F1" t="s">
        <v>167</v>
      </c>
    </row>
    <row r="2" spans="1:13">
      <c r="A2" s="29" t="s">
        <v>155</v>
      </c>
      <c r="B2" s="32">
        <v>75</v>
      </c>
      <c r="C2" s="33">
        <v>19</v>
      </c>
      <c r="D2" s="35">
        <v>36</v>
      </c>
      <c r="E2" s="36">
        <v>20</v>
      </c>
      <c r="F2" s="40">
        <v>33</v>
      </c>
    </row>
    <row r="3" spans="1:13">
      <c r="A3" s="29" t="s">
        <v>156</v>
      </c>
      <c r="B3" s="32">
        <v>75</v>
      </c>
      <c r="C3" s="33">
        <v>19</v>
      </c>
      <c r="D3" s="35">
        <v>36</v>
      </c>
      <c r="E3" s="36">
        <v>20</v>
      </c>
      <c r="F3" s="40">
        <v>33</v>
      </c>
    </row>
    <row r="4" spans="1:13">
      <c r="A4" s="29" t="s">
        <v>157</v>
      </c>
      <c r="B4" s="31" t="s">
        <v>163</v>
      </c>
      <c r="C4" s="33">
        <v>21</v>
      </c>
      <c r="D4" s="34" t="s">
        <v>163</v>
      </c>
      <c r="E4" s="36">
        <v>21</v>
      </c>
      <c r="F4" s="39" t="s">
        <v>163</v>
      </c>
      <c r="I4" s="27" t="s">
        <v>164</v>
      </c>
      <c r="J4" s="27" t="s">
        <v>166</v>
      </c>
      <c r="K4" s="27" t="s">
        <v>316</v>
      </c>
      <c r="L4" s="27" t="s">
        <v>169</v>
      </c>
      <c r="M4" s="27" t="s">
        <v>315</v>
      </c>
    </row>
    <row r="5" spans="1:13">
      <c r="A5" s="29" t="s">
        <v>158</v>
      </c>
      <c r="B5" s="32">
        <v>78</v>
      </c>
      <c r="C5" s="33">
        <v>19</v>
      </c>
      <c r="D5" s="35">
        <v>39</v>
      </c>
      <c r="E5" s="38"/>
      <c r="F5" s="40">
        <v>36</v>
      </c>
      <c r="H5" t="s">
        <v>23</v>
      </c>
      <c r="I5" s="40">
        <v>67</v>
      </c>
      <c r="J5" s="40">
        <v>12</v>
      </c>
      <c r="K5" s="40">
        <v>39</v>
      </c>
      <c r="L5" s="40">
        <v>16</v>
      </c>
      <c r="M5" s="40">
        <v>32</v>
      </c>
    </row>
    <row r="6" spans="1:13">
      <c r="A6" s="29" t="s">
        <v>159</v>
      </c>
      <c r="B6" s="32">
        <v>77</v>
      </c>
      <c r="C6" s="33"/>
      <c r="D6" s="35">
        <v>43</v>
      </c>
      <c r="E6" s="36">
        <v>21</v>
      </c>
      <c r="F6" s="40">
        <v>36</v>
      </c>
      <c r="H6" t="s">
        <v>165</v>
      </c>
      <c r="I6" s="40">
        <v>75</v>
      </c>
      <c r="J6" s="40">
        <v>19</v>
      </c>
      <c r="K6" s="40">
        <v>36</v>
      </c>
      <c r="L6" s="40">
        <v>20</v>
      </c>
      <c r="M6" s="40">
        <v>33</v>
      </c>
    </row>
    <row r="7" spans="1:13">
      <c r="A7" s="29" t="s">
        <v>102</v>
      </c>
      <c r="B7" s="32">
        <v>81</v>
      </c>
      <c r="C7" s="33">
        <v>21</v>
      </c>
      <c r="D7" s="35">
        <v>50</v>
      </c>
      <c r="E7" s="36">
        <v>28</v>
      </c>
      <c r="F7" s="40">
        <v>40</v>
      </c>
      <c r="H7" t="s">
        <v>314</v>
      </c>
      <c r="I7" s="30">
        <v>95</v>
      </c>
      <c r="J7" s="30">
        <v>51</v>
      </c>
      <c r="K7" s="30">
        <v>56</v>
      </c>
      <c r="L7" s="30">
        <v>30</v>
      </c>
      <c r="M7" s="30">
        <v>47</v>
      </c>
    </row>
    <row r="8" spans="1:13">
      <c r="A8" s="29" t="s">
        <v>103</v>
      </c>
      <c r="B8" s="32">
        <v>48</v>
      </c>
      <c r="C8" s="33">
        <v>8</v>
      </c>
      <c r="D8" s="35">
        <v>25</v>
      </c>
      <c r="E8" s="36">
        <v>20</v>
      </c>
      <c r="F8" s="40">
        <v>17</v>
      </c>
      <c r="H8" t="s">
        <v>25</v>
      </c>
      <c r="I8" s="40">
        <v>87</v>
      </c>
      <c r="J8" s="40">
        <v>11</v>
      </c>
      <c r="K8" s="40">
        <v>56</v>
      </c>
      <c r="L8" s="40">
        <v>21</v>
      </c>
      <c r="M8" s="40">
        <v>45</v>
      </c>
    </row>
    <row r="9" spans="1:13">
      <c r="A9" s="29" t="s">
        <v>104</v>
      </c>
      <c r="B9" s="32">
        <v>83</v>
      </c>
      <c r="C9" s="33">
        <v>15</v>
      </c>
      <c r="D9" s="35">
        <v>30</v>
      </c>
      <c r="E9" s="36">
        <v>19</v>
      </c>
      <c r="F9" s="40">
        <v>20</v>
      </c>
    </row>
    <row r="10" spans="1:13">
      <c r="A10" s="29" t="s">
        <v>105</v>
      </c>
      <c r="B10" s="32">
        <v>92</v>
      </c>
      <c r="C10" s="33">
        <v>38</v>
      </c>
      <c r="D10" s="35">
        <v>47</v>
      </c>
      <c r="E10" s="36">
        <v>24</v>
      </c>
      <c r="F10" s="40">
        <v>34</v>
      </c>
    </row>
    <row r="11" spans="1:13">
      <c r="A11" s="29" t="s">
        <v>160</v>
      </c>
      <c r="B11" s="32">
        <v>87</v>
      </c>
      <c r="C11" s="33">
        <v>11</v>
      </c>
      <c r="D11" s="35">
        <v>56</v>
      </c>
      <c r="E11" s="36">
        <v>21</v>
      </c>
      <c r="F11" s="40">
        <v>45</v>
      </c>
    </row>
    <row r="12" spans="1:13">
      <c r="A12" s="29" t="s">
        <v>106</v>
      </c>
      <c r="B12" s="32">
        <v>80</v>
      </c>
      <c r="C12" s="33">
        <v>15</v>
      </c>
      <c r="D12" s="35">
        <v>22</v>
      </c>
      <c r="E12" s="36">
        <v>15</v>
      </c>
      <c r="F12" s="40">
        <v>27</v>
      </c>
    </row>
    <row r="13" spans="1:13">
      <c r="A13" s="29" t="s">
        <v>107</v>
      </c>
      <c r="B13" s="32">
        <v>75</v>
      </c>
      <c r="C13" s="33">
        <v>28</v>
      </c>
      <c r="D13" s="35">
        <v>25</v>
      </c>
      <c r="E13" s="36">
        <v>30</v>
      </c>
      <c r="F13" s="40">
        <v>33</v>
      </c>
    </row>
    <row r="14" spans="1:13">
      <c r="A14" s="29" t="s">
        <v>108</v>
      </c>
      <c r="B14" s="32">
        <v>61</v>
      </c>
      <c r="C14" s="33">
        <v>8</v>
      </c>
      <c r="D14" s="35">
        <v>37</v>
      </c>
      <c r="E14" s="36">
        <v>26</v>
      </c>
      <c r="F14" s="40">
        <v>22</v>
      </c>
    </row>
    <row r="15" spans="1:13">
      <c r="A15" s="29" t="s">
        <v>34</v>
      </c>
      <c r="B15" s="32">
        <v>75</v>
      </c>
      <c r="C15" s="33">
        <v>14</v>
      </c>
      <c r="D15" s="35">
        <v>35</v>
      </c>
      <c r="E15" s="36">
        <v>25</v>
      </c>
      <c r="F15" s="40">
        <v>35</v>
      </c>
    </row>
    <row r="16" spans="1:13">
      <c r="A16" s="29" t="s">
        <v>23</v>
      </c>
      <c r="B16" s="32">
        <v>67</v>
      </c>
      <c r="C16" s="33">
        <v>12</v>
      </c>
      <c r="D16" s="35">
        <v>39</v>
      </c>
      <c r="E16" s="36">
        <v>16</v>
      </c>
      <c r="F16" s="40">
        <v>32</v>
      </c>
    </row>
    <row r="17" spans="1:6">
      <c r="A17" s="29" t="s">
        <v>109</v>
      </c>
      <c r="B17" s="32">
        <v>71</v>
      </c>
      <c r="C17" s="33">
        <v>22</v>
      </c>
      <c r="D17" s="35">
        <v>29</v>
      </c>
      <c r="E17" s="36">
        <v>22</v>
      </c>
      <c r="F17" s="40">
        <v>22</v>
      </c>
    </row>
    <row r="18" spans="1:6">
      <c r="A18" s="29" t="s">
        <v>32</v>
      </c>
      <c r="B18" s="32">
        <v>71</v>
      </c>
      <c r="C18" s="33">
        <v>40</v>
      </c>
      <c r="D18" s="35">
        <v>36</v>
      </c>
      <c r="E18" s="36">
        <v>17</v>
      </c>
      <c r="F18" s="40">
        <v>30</v>
      </c>
    </row>
    <row r="19" spans="1:6">
      <c r="A19" s="29" t="s">
        <v>110</v>
      </c>
      <c r="B19" s="32">
        <v>72</v>
      </c>
      <c r="C19" s="33">
        <v>10</v>
      </c>
      <c r="D19" s="35">
        <v>43</v>
      </c>
      <c r="E19" s="36">
        <v>26</v>
      </c>
      <c r="F19" s="40">
        <v>39</v>
      </c>
    </row>
    <row r="20" spans="1:6">
      <c r="A20" s="29" t="s">
        <v>111</v>
      </c>
      <c r="B20" s="32">
        <v>59</v>
      </c>
      <c r="C20" s="33">
        <v>6</v>
      </c>
      <c r="D20" s="35">
        <v>16</v>
      </c>
      <c r="E20" s="36">
        <v>19</v>
      </c>
      <c r="F20" s="40">
        <v>18</v>
      </c>
    </row>
    <row r="21" spans="1:6">
      <c r="A21" s="29" t="s">
        <v>112</v>
      </c>
      <c r="B21" s="32">
        <v>77</v>
      </c>
      <c r="C21" s="33">
        <v>13</v>
      </c>
      <c r="D21" s="35">
        <v>40</v>
      </c>
      <c r="E21" s="36">
        <v>15</v>
      </c>
      <c r="F21" s="40">
        <v>34</v>
      </c>
    </row>
    <row r="22" spans="1:6">
      <c r="A22" s="29" t="s">
        <v>113</v>
      </c>
      <c r="B22" s="32">
        <v>79</v>
      </c>
      <c r="C22" s="33">
        <v>13</v>
      </c>
      <c r="D22" s="35">
        <v>39</v>
      </c>
      <c r="E22" s="36">
        <v>25</v>
      </c>
      <c r="F22" s="40">
        <v>36</v>
      </c>
    </row>
    <row r="23" spans="1:6">
      <c r="A23" s="29" t="s">
        <v>114</v>
      </c>
      <c r="B23" s="32">
        <v>64</v>
      </c>
      <c r="C23" s="33">
        <v>8</v>
      </c>
      <c r="D23" s="35">
        <v>16</v>
      </c>
      <c r="E23" s="36">
        <v>26</v>
      </c>
      <c r="F23" s="40">
        <v>15</v>
      </c>
    </row>
    <row r="24" spans="1:6">
      <c r="A24" s="29" t="s">
        <v>115</v>
      </c>
      <c r="B24" s="32">
        <v>83</v>
      </c>
      <c r="C24" s="33">
        <v>17</v>
      </c>
      <c r="D24" s="35">
        <v>30</v>
      </c>
      <c r="E24" s="36">
        <v>26</v>
      </c>
      <c r="F24" s="40">
        <v>28</v>
      </c>
    </row>
    <row r="25" spans="1:6">
      <c r="A25" s="29" t="s">
        <v>116</v>
      </c>
      <c r="B25" s="32">
        <v>90</v>
      </c>
      <c r="C25" s="33">
        <v>28</v>
      </c>
      <c r="D25" s="35">
        <v>45</v>
      </c>
      <c r="E25" s="36">
        <v>28</v>
      </c>
      <c r="F25" s="40">
        <v>47</v>
      </c>
    </row>
    <row r="26" spans="1:6">
      <c r="A26" s="29" t="s">
        <v>117</v>
      </c>
      <c r="B26" s="32">
        <v>87</v>
      </c>
      <c r="C26" s="33">
        <v>12</v>
      </c>
      <c r="D26" s="35">
        <v>41</v>
      </c>
      <c r="E26" s="36">
        <v>24</v>
      </c>
      <c r="F26" s="40">
        <v>44</v>
      </c>
    </row>
    <row r="27" spans="1:6">
      <c r="A27" s="29" t="s">
        <v>118</v>
      </c>
      <c r="B27" s="32">
        <v>65</v>
      </c>
      <c r="C27" s="33">
        <v>6</v>
      </c>
      <c r="D27" s="35">
        <v>21</v>
      </c>
      <c r="E27" s="36">
        <v>12</v>
      </c>
      <c r="F27" s="40">
        <v>24</v>
      </c>
    </row>
    <row r="28" spans="1:6">
      <c r="A28" s="29" t="s">
        <v>119</v>
      </c>
      <c r="B28" s="32">
        <v>61</v>
      </c>
      <c r="C28" s="33">
        <v>13</v>
      </c>
      <c r="D28" s="35">
        <v>44</v>
      </c>
      <c r="E28" s="36">
        <v>20</v>
      </c>
      <c r="F28" s="40">
        <v>29</v>
      </c>
    </row>
    <row r="29" spans="1:6">
      <c r="A29" s="29" t="s">
        <v>120</v>
      </c>
      <c r="B29" s="32">
        <v>45</v>
      </c>
      <c r="C29" s="33">
        <v>5</v>
      </c>
      <c r="D29" s="35">
        <v>22</v>
      </c>
      <c r="E29" s="36">
        <v>13</v>
      </c>
      <c r="F29" s="40">
        <v>20</v>
      </c>
    </row>
    <row r="30" spans="1:6">
      <c r="A30" s="29" t="s">
        <v>121</v>
      </c>
      <c r="B30" s="32">
        <v>83</v>
      </c>
      <c r="C30" s="33">
        <v>15</v>
      </c>
      <c r="D30" s="35">
        <v>33</v>
      </c>
      <c r="E30" s="36">
        <v>20</v>
      </c>
      <c r="F30" s="40">
        <v>29</v>
      </c>
    </row>
    <row r="31" spans="1:6">
      <c r="A31" s="29" t="s">
        <v>122</v>
      </c>
      <c r="B31" s="32">
        <v>79</v>
      </c>
      <c r="C31" s="33">
        <v>19</v>
      </c>
      <c r="D31" s="35">
        <v>30</v>
      </c>
      <c r="E31" s="36">
        <v>19</v>
      </c>
      <c r="F31" s="40">
        <v>22</v>
      </c>
    </row>
    <row r="32" spans="1:6">
      <c r="A32" s="29" t="s">
        <v>123</v>
      </c>
      <c r="B32" s="32">
        <v>95</v>
      </c>
      <c r="C32" s="33">
        <v>51</v>
      </c>
      <c r="D32" s="35">
        <v>37</v>
      </c>
      <c r="E32" s="36">
        <v>25</v>
      </c>
      <c r="F32" s="40">
        <v>39</v>
      </c>
    </row>
    <row r="33" spans="1:6">
      <c r="A33" s="29" t="s">
        <v>124</v>
      </c>
      <c r="B33" s="32">
        <v>90</v>
      </c>
      <c r="C33" s="33">
        <v>39</v>
      </c>
      <c r="D33" s="34" t="s">
        <v>163</v>
      </c>
      <c r="E33" s="36">
        <v>19</v>
      </c>
      <c r="F33" s="40">
        <v>35</v>
      </c>
    </row>
    <row r="34" spans="1:6">
      <c r="A34" s="29" t="s">
        <v>35</v>
      </c>
      <c r="B34" s="32">
        <v>81</v>
      </c>
      <c r="C34" s="33">
        <v>24</v>
      </c>
      <c r="D34" s="35">
        <v>17</v>
      </c>
      <c r="E34" s="36">
        <v>22</v>
      </c>
      <c r="F34" s="40">
        <v>30</v>
      </c>
    </row>
    <row r="35" spans="1:6">
      <c r="A35" s="29" t="s">
        <v>125</v>
      </c>
      <c r="B35" s="31" t="s">
        <v>163</v>
      </c>
      <c r="C35" s="33">
        <v>43</v>
      </c>
      <c r="D35" s="34" t="s">
        <v>163</v>
      </c>
      <c r="E35" s="37" t="s">
        <v>163</v>
      </c>
      <c r="F35" s="39" t="s">
        <v>163</v>
      </c>
    </row>
    <row r="36" spans="1:6">
      <c r="A36" s="29" t="s">
        <v>127</v>
      </c>
      <c r="B36" s="32">
        <v>80</v>
      </c>
      <c r="C36" s="33">
        <v>29</v>
      </c>
      <c r="D36" s="35">
        <v>32</v>
      </c>
      <c r="E36" s="36">
        <v>19</v>
      </c>
      <c r="F36" s="40">
        <v>37</v>
      </c>
    </row>
    <row r="37" spans="1:6">
      <c r="A37" s="29" t="s">
        <v>161</v>
      </c>
      <c r="B37" s="32">
        <v>52</v>
      </c>
      <c r="C37" s="33">
        <v>12</v>
      </c>
      <c r="D37" s="35">
        <v>18</v>
      </c>
      <c r="E37" s="36">
        <v>13</v>
      </c>
      <c r="F37" s="40">
        <v>22</v>
      </c>
    </row>
    <row r="38" spans="1:6">
      <c r="A38" s="29" t="s">
        <v>162</v>
      </c>
      <c r="B38" s="31" t="s">
        <v>163</v>
      </c>
      <c r="C38" s="33">
        <v>4</v>
      </c>
      <c r="D38" s="34" t="s">
        <v>163</v>
      </c>
      <c r="E38" s="37" t="s">
        <v>163</v>
      </c>
      <c r="F38" s="39" t="s">
        <v>163</v>
      </c>
    </row>
    <row r="39" spans="1:6">
      <c r="A39" s="29" t="s">
        <v>126</v>
      </c>
      <c r="B39" s="32">
        <v>65</v>
      </c>
      <c r="D39" s="35">
        <v>20</v>
      </c>
      <c r="E39" s="37" t="s">
        <v>163</v>
      </c>
      <c r="F39" s="40">
        <v>9</v>
      </c>
    </row>
    <row r="40" spans="1:6">
      <c r="B40" s="30">
        <f>MAX(B2:B39)</f>
        <v>95</v>
      </c>
      <c r="C40" s="30">
        <f t="shared" ref="C40:D40" si="0">MAX(C2:C39)</f>
        <v>51</v>
      </c>
      <c r="D40" s="30">
        <f t="shared" si="0"/>
        <v>56</v>
      </c>
      <c r="E40" s="30">
        <f>MAX(E2:E39)</f>
        <v>30</v>
      </c>
      <c r="F40" s="30">
        <f>MAX(F2:F39)</f>
        <v>47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B2:BI19"/>
  <sheetViews>
    <sheetView zoomScale="55" zoomScaleNormal="55" workbookViewId="0"/>
  </sheetViews>
  <sheetFormatPr baseColWidth="10" defaultColWidth="11.5703125" defaultRowHeight="15"/>
  <cols>
    <col min="1" max="16384" width="11.5703125" style="208"/>
  </cols>
  <sheetData>
    <row r="2" spans="2:61">
      <c r="B2" s="5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>
        <v>1981</v>
      </c>
      <c r="Y2" s="220">
        <v>1982</v>
      </c>
      <c r="Z2" s="220">
        <v>1983</v>
      </c>
      <c r="AA2" s="220">
        <v>1984</v>
      </c>
      <c r="AB2" s="220">
        <v>1985</v>
      </c>
      <c r="AC2" s="220">
        <v>1986</v>
      </c>
      <c r="AD2" s="220">
        <v>1987</v>
      </c>
      <c r="AE2" s="220">
        <v>1988</v>
      </c>
      <c r="AF2" s="220">
        <v>1989</v>
      </c>
      <c r="AG2" s="220">
        <v>1990</v>
      </c>
      <c r="AH2" s="220">
        <v>1991</v>
      </c>
      <c r="AI2" s="220">
        <v>1992</v>
      </c>
      <c r="AJ2" s="220">
        <v>1993</v>
      </c>
      <c r="AK2" s="220">
        <v>1994</v>
      </c>
      <c r="AL2" s="220">
        <v>1995</v>
      </c>
      <c r="AM2" s="220">
        <v>1996</v>
      </c>
      <c r="AN2" s="220">
        <v>1997</v>
      </c>
      <c r="AO2" s="220">
        <v>1998</v>
      </c>
      <c r="AP2" s="220">
        <v>1999</v>
      </c>
      <c r="AQ2" s="220">
        <v>2000</v>
      </c>
      <c r="AR2" s="220">
        <v>2001</v>
      </c>
      <c r="AS2" s="220">
        <v>2002</v>
      </c>
      <c r="AT2" s="220">
        <v>2003</v>
      </c>
      <c r="AU2" s="220">
        <v>2004</v>
      </c>
      <c r="AV2" s="220">
        <v>2005</v>
      </c>
      <c r="AW2" s="220">
        <v>2006</v>
      </c>
      <c r="AX2" s="220">
        <v>2007</v>
      </c>
      <c r="AY2" s="220">
        <v>2008</v>
      </c>
      <c r="AZ2" s="220">
        <v>2009</v>
      </c>
      <c r="BA2" s="220">
        <v>2010</v>
      </c>
      <c r="BB2" s="220">
        <v>2011</v>
      </c>
      <c r="BC2" s="220">
        <v>2012</v>
      </c>
      <c r="BD2" s="220">
        <v>2013</v>
      </c>
      <c r="BE2" s="220">
        <v>2014</v>
      </c>
      <c r="BF2" s="220">
        <v>2015</v>
      </c>
      <c r="BG2" s="220">
        <v>2016</v>
      </c>
      <c r="BH2" s="220">
        <v>2017</v>
      </c>
      <c r="BI2" s="5"/>
    </row>
    <row r="3" spans="2:61">
      <c r="B3" s="5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>
        <v>68.479424199999997</v>
      </c>
      <c r="Y3" s="220">
        <v>70.881861000000001</v>
      </c>
      <c r="Z3" s="220">
        <v>71.316418200000001</v>
      </c>
      <c r="AA3" s="220">
        <v>72.000658599999994</v>
      </c>
      <c r="AB3" s="220">
        <v>73.053806399999999</v>
      </c>
      <c r="AC3" s="220">
        <v>75.110429999999994</v>
      </c>
      <c r="AD3" s="220">
        <v>77.234482299999996</v>
      </c>
      <c r="AE3" s="220">
        <v>77.458375500000002</v>
      </c>
      <c r="AF3" s="220">
        <v>77.907001600000001</v>
      </c>
      <c r="AG3" s="220">
        <v>79.871615000000006</v>
      </c>
      <c r="AH3" s="220">
        <v>82.725232300000002</v>
      </c>
      <c r="AI3" s="220">
        <v>88.334795299999996</v>
      </c>
      <c r="AJ3" s="220">
        <v>91.643082699999994</v>
      </c>
      <c r="AK3" s="220">
        <v>92.062063300000005</v>
      </c>
      <c r="AL3" s="220">
        <v>94.0214292</v>
      </c>
      <c r="AM3" s="220">
        <v>94.263837699999996</v>
      </c>
      <c r="AN3" s="220">
        <v>93.127245000000002</v>
      </c>
      <c r="AO3" s="220">
        <v>93.271196900000007</v>
      </c>
      <c r="AP3" s="220">
        <v>93.989416599999998</v>
      </c>
      <c r="AQ3" s="220">
        <v>94.622037800000001</v>
      </c>
      <c r="AR3" s="220">
        <v>94.546362400000007</v>
      </c>
      <c r="AS3" s="220">
        <v>95.307099699999995</v>
      </c>
      <c r="AT3" s="220">
        <v>96.401441300000002</v>
      </c>
      <c r="AU3" s="220">
        <v>95.800847300000001</v>
      </c>
      <c r="AV3" s="220">
        <v>95.334190399999997</v>
      </c>
      <c r="AW3" s="220">
        <v>93.591776300000006</v>
      </c>
      <c r="AX3" s="220">
        <v>93.020089400000003</v>
      </c>
      <c r="AY3" s="220">
        <v>95.202709600000006</v>
      </c>
      <c r="AZ3" s="220">
        <v>101.166149</v>
      </c>
      <c r="BA3" s="220">
        <v>100</v>
      </c>
      <c r="BB3" s="220">
        <v>100.67234620000001</v>
      </c>
      <c r="BC3" s="220">
        <v>104.0033146</v>
      </c>
      <c r="BD3" s="220">
        <v>106.2506049</v>
      </c>
      <c r="BE3" s="220">
        <v>108.2769085</v>
      </c>
      <c r="BF3" s="220">
        <v>109.9998528</v>
      </c>
      <c r="BG3" s="220">
        <v>111.5383144</v>
      </c>
      <c r="BH3" s="220">
        <v>113.92818</v>
      </c>
      <c r="BI3" s="5"/>
    </row>
    <row r="4" spans="2:61"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>
        <v>51.645844799999999</v>
      </c>
      <c r="Y4" s="220">
        <v>57.551931500000002</v>
      </c>
      <c r="Z4" s="220">
        <v>62.334994000000002</v>
      </c>
      <c r="AA4" s="220">
        <v>65.784797100000006</v>
      </c>
      <c r="AB4" s="220">
        <v>68.314324200000001</v>
      </c>
      <c r="AC4" s="220">
        <v>69.862230800000006</v>
      </c>
      <c r="AD4" s="220">
        <v>70.809308000000001</v>
      </c>
      <c r="AE4" s="220">
        <v>71.161169200000003</v>
      </c>
      <c r="AF4" s="220">
        <v>72.195600799999994</v>
      </c>
      <c r="AG4" s="220">
        <v>74.462345200000001</v>
      </c>
      <c r="AH4" s="220">
        <v>76.536284600000002</v>
      </c>
      <c r="AI4" s="220">
        <v>77.792251199999995</v>
      </c>
      <c r="AJ4" s="220">
        <v>79.162938800000006</v>
      </c>
      <c r="AK4" s="220">
        <v>78.534731500000007</v>
      </c>
      <c r="AL4" s="220">
        <v>79.303264900000002</v>
      </c>
      <c r="AM4" s="220">
        <v>80.112500999999995</v>
      </c>
      <c r="AN4" s="220">
        <v>80.014630600000004</v>
      </c>
      <c r="AO4" s="220">
        <v>79.872293200000001</v>
      </c>
      <c r="AP4" s="220">
        <v>80.493254100000001</v>
      </c>
      <c r="AQ4" s="220">
        <v>81.447052099999993</v>
      </c>
      <c r="AR4" s="220">
        <v>83.221736300000003</v>
      </c>
      <c r="AS4" s="220">
        <v>85.573630899999998</v>
      </c>
      <c r="AT4" s="220">
        <v>87.322969799999996</v>
      </c>
      <c r="AU4" s="220">
        <v>88.006436100000002</v>
      </c>
      <c r="AV4" s="220">
        <v>89.838466100000005</v>
      </c>
      <c r="AW4" s="220">
        <v>91.531228900000002</v>
      </c>
      <c r="AX4" s="220">
        <v>92.988832400000007</v>
      </c>
      <c r="AY4" s="220">
        <v>95.678763500000002</v>
      </c>
      <c r="AZ4" s="220">
        <v>99.0520554</v>
      </c>
      <c r="BA4" s="220">
        <v>100</v>
      </c>
      <c r="BB4" s="220">
        <v>100.9691955</v>
      </c>
      <c r="BC4" s="220">
        <v>103.2735788</v>
      </c>
      <c r="BD4" s="220">
        <v>104.2360043</v>
      </c>
      <c r="BE4" s="220">
        <v>105.82084570000001</v>
      </c>
      <c r="BF4" s="220">
        <v>105.8968306</v>
      </c>
      <c r="BG4" s="220">
        <v>106.3106599</v>
      </c>
      <c r="BH4" s="220">
        <v>107.00543020000001</v>
      </c>
      <c r="BI4" s="5"/>
    </row>
    <row r="5" spans="2:61">
      <c r="B5" s="5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>
        <v>26.317155899999999</v>
      </c>
      <c r="Y5" s="220">
        <v>29.307269900000001</v>
      </c>
      <c r="Z5" s="220">
        <v>32.668370400000001</v>
      </c>
      <c r="AA5" s="220">
        <v>34.616835399999999</v>
      </c>
      <c r="AB5" s="220">
        <v>36.541433699999999</v>
      </c>
      <c r="AC5" s="220">
        <v>39.645770400000004</v>
      </c>
      <c r="AD5" s="220">
        <v>42.132371399999997</v>
      </c>
      <c r="AE5" s="220">
        <v>44.583534100000001</v>
      </c>
      <c r="AF5" s="220">
        <v>47.301960299999998</v>
      </c>
      <c r="AG5" s="220">
        <v>52.075533499999999</v>
      </c>
      <c r="AH5" s="220">
        <v>56.536582600000003</v>
      </c>
      <c r="AI5" s="220">
        <v>61.443275100000001</v>
      </c>
      <c r="AJ5" s="220">
        <v>64.760439099999999</v>
      </c>
      <c r="AK5" s="220">
        <v>65.272827100000001</v>
      </c>
      <c r="AL5" s="220">
        <v>67.097566099999995</v>
      </c>
      <c r="AM5" s="220">
        <v>68.812172099999998</v>
      </c>
      <c r="AN5" s="220">
        <v>70.264257799999996</v>
      </c>
      <c r="AO5" s="220">
        <v>71.589593300000004</v>
      </c>
      <c r="AP5" s="220">
        <v>73.097752999999997</v>
      </c>
      <c r="AQ5" s="220">
        <v>74.910516599999994</v>
      </c>
      <c r="AR5" s="220">
        <v>77.316658799999999</v>
      </c>
      <c r="AS5" s="220">
        <v>79.741068600000006</v>
      </c>
      <c r="AT5" s="220">
        <v>82.251608099999999</v>
      </c>
      <c r="AU5" s="220">
        <v>84.672344300000006</v>
      </c>
      <c r="AV5" s="220">
        <v>87.673925299999993</v>
      </c>
      <c r="AW5" s="220">
        <v>90.681539400000005</v>
      </c>
      <c r="AX5" s="220">
        <v>94.475506800000005</v>
      </c>
      <c r="AY5" s="220">
        <v>100.01741579999999</v>
      </c>
      <c r="AZ5" s="220">
        <v>101.6629274</v>
      </c>
      <c r="BA5" s="220">
        <v>100</v>
      </c>
      <c r="BB5" s="220">
        <v>99.1188614</v>
      </c>
      <c r="BC5" s="220">
        <v>96.221287799999999</v>
      </c>
      <c r="BD5" s="220">
        <v>96.168661400000005</v>
      </c>
      <c r="BE5" s="220">
        <v>95.314086700000004</v>
      </c>
      <c r="BF5" s="220">
        <v>95.664320000000004</v>
      </c>
      <c r="BG5" s="220">
        <v>96.105288900000005</v>
      </c>
      <c r="BH5" s="220">
        <v>96.980735800000005</v>
      </c>
      <c r="BI5" s="5"/>
    </row>
    <row r="6" spans="2:61">
      <c r="B6" s="5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>
        <v>28.1328347</v>
      </c>
      <c r="Y6" s="220">
        <v>32.731658600000003</v>
      </c>
      <c r="Z6" s="220">
        <v>37.686706600000001</v>
      </c>
      <c r="AA6" s="220">
        <v>40.909700100000002</v>
      </c>
      <c r="AB6" s="220">
        <v>44.182417700000002</v>
      </c>
      <c r="AC6" s="220">
        <v>46.509830200000003</v>
      </c>
      <c r="AD6" s="220">
        <v>48.870850300000001</v>
      </c>
      <c r="AE6" s="220">
        <v>51.286546899999998</v>
      </c>
      <c r="AF6" s="220">
        <v>54.0219399</v>
      </c>
      <c r="AG6" s="220">
        <v>59.004912099999999</v>
      </c>
      <c r="AH6" s="220">
        <v>63.783575599999999</v>
      </c>
      <c r="AI6" s="220">
        <v>66.345479600000004</v>
      </c>
      <c r="AJ6" s="220">
        <v>67.748157500000005</v>
      </c>
      <c r="AK6" s="220">
        <v>67.843415699999994</v>
      </c>
      <c r="AL6" s="220">
        <v>68.745056700000006</v>
      </c>
      <c r="AM6" s="220">
        <v>72.507682000000003</v>
      </c>
      <c r="AN6" s="220">
        <v>74.346525900000003</v>
      </c>
      <c r="AO6" s="220">
        <v>73.072290600000002</v>
      </c>
      <c r="AP6" s="220">
        <v>74.255268900000004</v>
      </c>
      <c r="AQ6" s="220">
        <v>74.510440099999997</v>
      </c>
      <c r="AR6" s="220">
        <v>76.623470100000006</v>
      </c>
      <c r="AS6" s="220">
        <v>79.797739699999994</v>
      </c>
      <c r="AT6" s="220">
        <v>83.594938999999997</v>
      </c>
      <c r="AU6" s="220">
        <v>85.604732499999997</v>
      </c>
      <c r="AV6" s="220">
        <v>87.343030299999995</v>
      </c>
      <c r="AW6" s="220">
        <v>89.286137299999993</v>
      </c>
      <c r="AX6" s="220">
        <v>91.033072200000007</v>
      </c>
      <c r="AY6" s="220">
        <v>94.978027100000006</v>
      </c>
      <c r="AZ6" s="220">
        <v>99.913347799999997</v>
      </c>
      <c r="BA6" s="220">
        <v>100</v>
      </c>
      <c r="BB6" s="220">
        <v>100.6937779</v>
      </c>
      <c r="BC6" s="220">
        <v>102.6158585</v>
      </c>
      <c r="BD6" s="220">
        <v>103.36407490000001</v>
      </c>
      <c r="BE6" s="220">
        <v>104.708752</v>
      </c>
      <c r="BF6" s="220">
        <v>105.3777568</v>
      </c>
      <c r="BG6" s="220">
        <v>105.3530507</v>
      </c>
      <c r="BH6" s="220">
        <v>106.0443358</v>
      </c>
      <c r="BI6" s="5"/>
    </row>
    <row r="7" spans="2:61">
      <c r="B7" s="5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 t="s">
        <v>100</v>
      </c>
      <c r="Y7" s="220" t="s">
        <v>100</v>
      </c>
      <c r="Z7" s="220" t="s">
        <v>100</v>
      </c>
      <c r="AA7" s="220" t="s">
        <v>100</v>
      </c>
      <c r="AB7" s="220" t="s">
        <v>100</v>
      </c>
      <c r="AC7" s="220" t="s">
        <v>100</v>
      </c>
      <c r="AD7" s="220" t="s">
        <v>100</v>
      </c>
      <c r="AE7" s="220" t="s">
        <v>100</v>
      </c>
      <c r="AF7" s="220" t="s">
        <v>100</v>
      </c>
      <c r="AG7" s="220" t="s">
        <v>100</v>
      </c>
      <c r="AH7" s="220" t="s">
        <v>100</v>
      </c>
      <c r="AI7" s="220" t="s">
        <v>100</v>
      </c>
      <c r="AJ7" s="220" t="s">
        <v>100</v>
      </c>
      <c r="AK7" s="220" t="s">
        <v>100</v>
      </c>
      <c r="AL7" s="220">
        <v>78.5642371</v>
      </c>
      <c r="AM7" s="220">
        <v>79.872136800000007</v>
      </c>
      <c r="AN7" s="220">
        <v>80.278345400000006</v>
      </c>
      <c r="AO7" s="220">
        <v>80.538533299999997</v>
      </c>
      <c r="AP7" s="220">
        <v>81.530264099999997</v>
      </c>
      <c r="AQ7" s="220">
        <v>82.457445000000007</v>
      </c>
      <c r="AR7" s="220">
        <v>84.023560000000003</v>
      </c>
      <c r="AS7" s="220">
        <v>86.193657299999998</v>
      </c>
      <c r="AT7" s="220">
        <v>88.301409399999997</v>
      </c>
      <c r="AU7" s="220">
        <v>89.063436400000001</v>
      </c>
      <c r="AV7" s="220">
        <v>90.4602407</v>
      </c>
      <c r="AW7" s="220">
        <v>91.350791200000003</v>
      </c>
      <c r="AX7" s="220">
        <v>92.763411099999999</v>
      </c>
      <c r="AY7" s="220">
        <v>96.274094500000004</v>
      </c>
      <c r="AZ7" s="220">
        <v>100.6442473</v>
      </c>
      <c r="BA7" s="220">
        <v>100</v>
      </c>
      <c r="BB7" s="220">
        <v>100.5599215</v>
      </c>
      <c r="BC7" s="220">
        <v>102.4236155</v>
      </c>
      <c r="BD7" s="220">
        <v>103.58129839999999</v>
      </c>
      <c r="BE7" s="220">
        <v>104.68607299999999</v>
      </c>
      <c r="BF7" s="220">
        <v>105.401275</v>
      </c>
      <c r="BG7" s="220">
        <v>106.1063018</v>
      </c>
      <c r="BH7" s="220">
        <v>107.31162</v>
      </c>
      <c r="BI7" s="5"/>
    </row>
    <row r="8" spans="2:6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2:61">
      <c r="B9" s="5"/>
      <c r="C9" s="220">
        <v>1999</v>
      </c>
      <c r="D9" s="220">
        <v>2000</v>
      </c>
      <c r="E9" s="220">
        <v>2001</v>
      </c>
      <c r="F9" s="220">
        <v>2002</v>
      </c>
      <c r="G9" s="220">
        <v>2003</v>
      </c>
      <c r="H9" s="220">
        <v>2004</v>
      </c>
      <c r="I9" s="220">
        <v>2005</v>
      </c>
      <c r="J9" s="220">
        <v>2006</v>
      </c>
      <c r="K9" s="220">
        <v>2007</v>
      </c>
      <c r="L9" s="220">
        <v>2008</v>
      </c>
      <c r="M9" s="220">
        <v>2009</v>
      </c>
      <c r="N9" s="220">
        <v>2010</v>
      </c>
      <c r="O9" s="220">
        <v>2011</v>
      </c>
      <c r="P9" s="220">
        <v>2012</v>
      </c>
      <c r="Q9" s="220">
        <v>2013</v>
      </c>
      <c r="R9" s="220">
        <v>2014</v>
      </c>
      <c r="S9" s="220">
        <v>2015</v>
      </c>
      <c r="T9" s="5"/>
      <c r="U9" s="5"/>
      <c r="V9" s="5" t="s">
        <v>131</v>
      </c>
      <c r="W9" s="5" t="s">
        <v>132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2:61">
      <c r="B10" s="5" t="s">
        <v>25</v>
      </c>
      <c r="C10" s="5">
        <f>AP3/$AP3*100</f>
        <v>100</v>
      </c>
      <c r="D10" s="5">
        <f t="shared" ref="D10:S14" si="0">AQ3/$AP3*100</f>
        <v>100.67307705791207</v>
      </c>
      <c r="E10" s="5">
        <f t="shared" si="0"/>
        <v>100.59256224812019</v>
      </c>
      <c r="F10" s="5">
        <f t="shared" si="0"/>
        <v>101.40194837638772</v>
      </c>
      <c r="G10" s="5">
        <f t="shared" si="0"/>
        <v>102.56627265840483</v>
      </c>
      <c r="H10" s="5">
        <f t="shared" si="0"/>
        <v>101.92727092637364</v>
      </c>
      <c r="I10" s="5">
        <f t="shared" si="0"/>
        <v>101.43077151518357</v>
      </c>
      <c r="J10" s="5">
        <f t="shared" si="0"/>
        <v>99.576930771160903</v>
      </c>
      <c r="K10" s="5">
        <f t="shared" si="0"/>
        <v>98.968684735936534</v>
      </c>
      <c r="L10" s="5">
        <f t="shared" si="0"/>
        <v>101.29088257368757</v>
      </c>
      <c r="M10" s="5">
        <f t="shared" si="0"/>
        <v>107.63568139862249</v>
      </c>
      <c r="N10" s="5">
        <f t="shared" si="0"/>
        <v>106.39495766377595</v>
      </c>
      <c r="O10" s="5">
        <f t="shared" si="0"/>
        <v>107.11030011861995</v>
      </c>
      <c r="P10" s="5">
        <f t="shared" si="0"/>
        <v>110.6542825375937</v>
      </c>
      <c r="Q10" s="5">
        <f t="shared" si="0"/>
        <v>113.04528610086084</v>
      </c>
      <c r="R10" s="5">
        <f t="shared" si="0"/>
        <v>115.20117095822042</v>
      </c>
      <c r="S10" s="5">
        <f t="shared" si="0"/>
        <v>117.03429681677586</v>
      </c>
      <c r="T10" s="5"/>
      <c r="U10" s="5" t="s">
        <v>25</v>
      </c>
      <c r="V10" s="221">
        <f>AY3/AP3-1</f>
        <v>1.2908825736875684E-2</v>
      </c>
      <c r="W10" s="221">
        <f>BF3/AZ3-1</f>
        <v>8.7318771024881059E-2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2:61">
      <c r="B11" s="5" t="s">
        <v>23</v>
      </c>
      <c r="C11" s="5">
        <f t="shared" ref="C11:C14" si="1">AP4/$AP4*100</f>
        <v>100</v>
      </c>
      <c r="D11" s="5">
        <f t="shared" si="0"/>
        <v>101.1849415341254</v>
      </c>
      <c r="E11" s="5">
        <f t="shared" si="0"/>
        <v>103.38970293909388</v>
      </c>
      <c r="F11" s="5">
        <f t="shared" si="0"/>
        <v>106.31155598913722</v>
      </c>
      <c r="G11" s="5">
        <f t="shared" si="0"/>
        <v>108.48482991073409</v>
      </c>
      <c r="H11" s="5">
        <f t="shared" si="0"/>
        <v>109.33392752474147</v>
      </c>
      <c r="I11" s="5">
        <f t="shared" si="0"/>
        <v>111.60993191850595</v>
      </c>
      <c r="J11" s="5">
        <f t="shared" si="0"/>
        <v>113.71291908050713</v>
      </c>
      <c r="K11" s="5">
        <f t="shared" si="0"/>
        <v>115.52375840648241</v>
      </c>
      <c r="L11" s="5">
        <f t="shared" si="0"/>
        <v>118.86556776687701</v>
      </c>
      <c r="M11" s="5">
        <f t="shared" si="0"/>
        <v>123.05634367439495</v>
      </c>
      <c r="N11" s="5">
        <f t="shared" si="0"/>
        <v>124.23401329478617</v>
      </c>
      <c r="O11" s="5">
        <f t="shared" si="0"/>
        <v>125.43808376110862</v>
      </c>
      <c r="P11" s="5">
        <f t="shared" si="0"/>
        <v>128.30091161639345</v>
      </c>
      <c r="Q11" s="5">
        <f t="shared" si="0"/>
        <v>129.49657144001588</v>
      </c>
      <c r="R11" s="5">
        <f t="shared" si="0"/>
        <v>131.46548351559315</v>
      </c>
      <c r="S11" s="5">
        <f t="shared" si="0"/>
        <v>131.55988260636119</v>
      </c>
      <c r="T11" s="5"/>
      <c r="U11" s="5" t="s">
        <v>23</v>
      </c>
      <c r="V11" s="221">
        <f t="shared" ref="V11:V14" si="2">AY4/AP4-1</f>
        <v>0.18865567766877001</v>
      </c>
      <c r="W11" s="221">
        <f t="shared" ref="W11:W14" si="3">BF4/AZ4-1</f>
        <v>6.9102808340108401E-2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2:61">
      <c r="B12" s="5" t="s">
        <v>28</v>
      </c>
      <c r="C12" s="5">
        <f t="shared" si="1"/>
        <v>100</v>
      </c>
      <c r="D12" s="5">
        <f t="shared" si="0"/>
        <v>102.47991699553336</v>
      </c>
      <c r="E12" s="5">
        <f t="shared" si="0"/>
        <v>105.77159437445363</v>
      </c>
      <c r="F12" s="5">
        <f t="shared" si="0"/>
        <v>109.08826239843516</v>
      </c>
      <c r="G12" s="5">
        <f t="shared" si="0"/>
        <v>112.52275853130533</v>
      </c>
      <c r="H12" s="5">
        <f t="shared" si="0"/>
        <v>115.83440095620998</v>
      </c>
      <c r="I12" s="5">
        <f t="shared" si="0"/>
        <v>119.94065713620499</v>
      </c>
      <c r="J12" s="5">
        <f t="shared" si="0"/>
        <v>124.05516678467532</v>
      </c>
      <c r="K12" s="5">
        <f t="shared" si="0"/>
        <v>129.2454322091132</v>
      </c>
      <c r="L12" s="5">
        <f t="shared" si="0"/>
        <v>136.82693611662728</v>
      </c>
      <c r="M12" s="5">
        <f t="shared" si="0"/>
        <v>139.07804717335154</v>
      </c>
      <c r="N12" s="5">
        <f t="shared" si="0"/>
        <v>136.80311076046345</v>
      </c>
      <c r="O12" s="5">
        <f t="shared" si="0"/>
        <v>135.59768574555227</v>
      </c>
      <c r="P12" s="5">
        <f t="shared" si="0"/>
        <v>131.63371492417832</v>
      </c>
      <c r="Q12" s="5">
        <f t="shared" si="0"/>
        <v>131.56172037189708</v>
      </c>
      <c r="R12" s="5">
        <f t="shared" si="0"/>
        <v>130.39263559852517</v>
      </c>
      <c r="S12" s="5">
        <f t="shared" si="0"/>
        <v>130.8717656478442</v>
      </c>
      <c r="T12" s="5"/>
      <c r="U12" s="5" t="s">
        <v>28</v>
      </c>
      <c r="V12" s="221">
        <f t="shared" si="2"/>
        <v>0.36826936116627285</v>
      </c>
      <c r="W12" s="221">
        <f t="shared" si="3"/>
        <v>-5.9004865917327454E-2</v>
      </c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2:61">
      <c r="B13" s="5" t="s">
        <v>26</v>
      </c>
      <c r="C13" s="5">
        <f t="shared" si="1"/>
        <v>100</v>
      </c>
      <c r="D13" s="5">
        <f t="shared" si="0"/>
        <v>100.34364053053748</v>
      </c>
      <c r="E13" s="5">
        <f t="shared" si="0"/>
        <v>103.18927024988527</v>
      </c>
      <c r="F13" s="5">
        <f t="shared" si="0"/>
        <v>107.46407747504634</v>
      </c>
      <c r="G13" s="5">
        <f t="shared" si="0"/>
        <v>112.57778772921525</v>
      </c>
      <c r="H13" s="5">
        <f t="shared" si="0"/>
        <v>115.28438825706009</v>
      </c>
      <c r="I13" s="5">
        <f t="shared" si="0"/>
        <v>117.62536395582292</v>
      </c>
      <c r="J13" s="5">
        <f t="shared" si="0"/>
        <v>120.24215738851089</v>
      </c>
      <c r="K13" s="5">
        <f t="shared" si="0"/>
        <v>122.59476471978677</v>
      </c>
      <c r="L13" s="5">
        <f t="shared" si="0"/>
        <v>127.90745829485508</v>
      </c>
      <c r="M13" s="5">
        <f t="shared" si="0"/>
        <v>134.5538832194573</v>
      </c>
      <c r="N13" s="5">
        <f t="shared" si="0"/>
        <v>134.67057823825346</v>
      </c>
      <c r="O13" s="5">
        <f t="shared" si="0"/>
        <v>135.60489294787268</v>
      </c>
      <c r="P13" s="5">
        <f t="shared" si="0"/>
        <v>138.19337000609798</v>
      </c>
      <c r="Q13" s="5">
        <f t="shared" si="0"/>
        <v>139.20099735845142</v>
      </c>
      <c r="R13" s="5">
        <f t="shared" si="0"/>
        <v>141.01188178445881</v>
      </c>
      <c r="S13" s="5">
        <f t="shared" si="0"/>
        <v>141.91283441706045</v>
      </c>
      <c r="T13" s="5"/>
      <c r="U13" s="5" t="s">
        <v>26</v>
      </c>
      <c r="V13" s="221">
        <f t="shared" si="2"/>
        <v>0.27907458294855081</v>
      </c>
      <c r="W13" s="221">
        <f t="shared" si="3"/>
        <v>5.4691481371821338E-2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2:61">
      <c r="B14" s="5" t="s">
        <v>101</v>
      </c>
      <c r="C14" s="5">
        <f t="shared" si="1"/>
        <v>100</v>
      </c>
      <c r="D14" s="5">
        <f t="shared" si="0"/>
        <v>101.1372229812267</v>
      </c>
      <c r="E14" s="5">
        <f t="shared" si="0"/>
        <v>103.05812317367436</v>
      </c>
      <c r="F14" s="5">
        <f t="shared" si="0"/>
        <v>105.71983085235708</v>
      </c>
      <c r="G14" s="5">
        <f t="shared" si="0"/>
        <v>108.30506974894001</v>
      </c>
      <c r="H14" s="5">
        <f t="shared" si="0"/>
        <v>109.23972512926032</v>
      </c>
      <c r="I14" s="5">
        <f t="shared" si="0"/>
        <v>110.95295924596422</v>
      </c>
      <c r="J14" s="5">
        <f t="shared" si="0"/>
        <v>112.04525363484012</v>
      </c>
      <c r="K14" s="5">
        <f t="shared" si="0"/>
        <v>113.77788619232501</v>
      </c>
      <c r="L14" s="5">
        <f t="shared" si="0"/>
        <v>118.08387420641264</v>
      </c>
      <c r="M14" s="5">
        <f t="shared" si="0"/>
        <v>123.44403444659025</v>
      </c>
      <c r="N14" s="5">
        <f t="shared" si="0"/>
        <v>122.65384039152156</v>
      </c>
      <c r="O14" s="5">
        <f t="shared" si="0"/>
        <v>123.34060561444937</v>
      </c>
      <c r="P14" s="5">
        <f t="shared" si="0"/>
        <v>125.62649787859574</v>
      </c>
      <c r="Q14" s="5">
        <f t="shared" si="0"/>
        <v>127.04644041500168</v>
      </c>
      <c r="R14" s="5">
        <f t="shared" si="0"/>
        <v>128.40148888957174</v>
      </c>
      <c r="S14" s="5">
        <f t="shared" si="0"/>
        <v>129.27871160912872</v>
      </c>
      <c r="T14" s="5"/>
      <c r="U14" s="5" t="s">
        <v>101</v>
      </c>
      <c r="V14" s="221">
        <f t="shared" si="2"/>
        <v>0.18083874206412642</v>
      </c>
      <c r="W14" s="221">
        <f t="shared" si="3"/>
        <v>4.7265768562213539E-2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2:6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8" spans="5:6" ht="18.75">
      <c r="E18" s="265"/>
      <c r="F18" s="249"/>
    </row>
    <row r="19" spans="5:6">
      <c r="E19" s="266"/>
      <c r="F19" s="266"/>
    </row>
  </sheetData>
  <mergeCells count="2">
    <mergeCell ref="E18:F18"/>
    <mergeCell ref="E19:F1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D3:F3"/>
  <sheetViews>
    <sheetView workbookViewId="0"/>
  </sheetViews>
  <sheetFormatPr baseColWidth="10" defaultRowHeight="15"/>
  <sheetData>
    <row r="3" spans="4:6">
      <c r="D3" s="249" t="s">
        <v>317</v>
      </c>
      <c r="E3" s="249"/>
      <c r="F3" s="249"/>
    </row>
  </sheetData>
  <mergeCells count="1">
    <mergeCell ref="D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D21"/>
  <sheetViews>
    <sheetView workbookViewId="0"/>
  </sheetViews>
  <sheetFormatPr baseColWidth="10" defaultColWidth="11.5703125" defaultRowHeight="15"/>
  <cols>
    <col min="1" max="16384" width="11.5703125" style="219"/>
  </cols>
  <sheetData>
    <row r="1" spans="1:4" ht="21">
      <c r="A1" s="204"/>
    </row>
    <row r="2" spans="1:4">
      <c r="A2" s="205"/>
    </row>
    <row r="3" spans="1:4">
      <c r="C3" s="248"/>
      <c r="D3" s="249"/>
    </row>
    <row r="4" spans="1:4">
      <c r="B4" s="267"/>
      <c r="C4" s="267"/>
    </row>
    <row r="5" spans="1:4">
      <c r="B5" s="28">
        <v>2000</v>
      </c>
      <c r="C5" s="28">
        <v>2014</v>
      </c>
    </row>
    <row r="6" spans="1:4">
      <c r="A6" s="219" t="s">
        <v>28</v>
      </c>
      <c r="B6" s="219">
        <v>0.79</v>
      </c>
      <c r="C6" s="219">
        <v>0.86</v>
      </c>
    </row>
    <row r="7" spans="1:4">
      <c r="A7" s="219" t="s">
        <v>26</v>
      </c>
      <c r="B7" s="219">
        <v>1.83</v>
      </c>
      <c r="C7" s="219">
        <v>1.67</v>
      </c>
    </row>
    <row r="8" spans="1:4">
      <c r="A8" s="219" t="s">
        <v>29</v>
      </c>
      <c r="B8" s="219">
        <v>5.29</v>
      </c>
      <c r="C8" s="219">
        <v>2.41</v>
      </c>
    </row>
    <row r="9" spans="1:4">
      <c r="A9" s="219" t="s">
        <v>23</v>
      </c>
      <c r="B9" s="219">
        <v>4.7699999999999996</v>
      </c>
      <c r="C9" s="219">
        <v>3.99</v>
      </c>
    </row>
    <row r="10" spans="1:4">
      <c r="A10" s="219" t="s">
        <v>27</v>
      </c>
      <c r="B10" s="219">
        <v>11.25</v>
      </c>
      <c r="C10" s="219">
        <v>4.4800000000000004</v>
      </c>
    </row>
    <row r="11" spans="1:4">
      <c r="A11" s="219" t="s">
        <v>151</v>
      </c>
      <c r="B11" s="219">
        <v>6.63</v>
      </c>
      <c r="C11" s="219">
        <v>7.51</v>
      </c>
    </row>
    <row r="12" spans="1:4">
      <c r="A12" s="219" t="s">
        <v>302</v>
      </c>
      <c r="B12" s="219">
        <v>17.84</v>
      </c>
      <c r="C12" s="219">
        <v>9.68</v>
      </c>
    </row>
    <row r="13" spans="1:4">
      <c r="A13" s="219" t="s">
        <v>25</v>
      </c>
      <c r="B13" s="219">
        <v>5.98</v>
      </c>
      <c r="C13" s="219">
        <v>24.49</v>
      </c>
    </row>
    <row r="18" spans="1:3" ht="21">
      <c r="A18" s="204"/>
    </row>
    <row r="19" spans="1:3">
      <c r="A19" s="205"/>
    </row>
    <row r="20" spans="1:3" ht="15" customHeight="1"/>
    <row r="21" spans="1:3">
      <c r="B21" s="28"/>
      <c r="C21" s="28"/>
    </row>
  </sheetData>
  <mergeCells count="2">
    <mergeCell ref="C3:D3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I3"/>
  <sheetViews>
    <sheetView workbookViewId="0"/>
  </sheetViews>
  <sheetFormatPr baseColWidth="10" defaultColWidth="11.5703125" defaultRowHeight="15"/>
  <cols>
    <col min="1" max="1" width="11.5703125" style="5"/>
    <col min="2" max="16384" width="11.5703125" style="208"/>
  </cols>
  <sheetData>
    <row r="1" spans="1:9">
      <c r="A1" s="233"/>
      <c r="B1" s="233" t="s">
        <v>25</v>
      </c>
      <c r="C1" s="233" t="s">
        <v>435</v>
      </c>
      <c r="D1" s="233" t="s">
        <v>27</v>
      </c>
      <c r="E1" s="233" t="s">
        <v>29</v>
      </c>
      <c r="F1" s="233" t="s">
        <v>23</v>
      </c>
      <c r="G1" s="233" t="s">
        <v>26</v>
      </c>
      <c r="H1" s="233" t="s">
        <v>28</v>
      </c>
      <c r="I1" s="233" t="s">
        <v>151</v>
      </c>
    </row>
    <row r="2" spans="1:9">
      <c r="A2" s="5">
        <v>2000</v>
      </c>
      <c r="B2" s="208">
        <v>0.39492880370809402</v>
      </c>
      <c r="C2" s="208">
        <v>0.46100462346031401</v>
      </c>
      <c r="D2" s="208">
        <v>0.51916799751991705</v>
      </c>
      <c r="E2" s="208">
        <v>0.41008683827662801</v>
      </c>
      <c r="F2" s="208">
        <v>0.34827428654896903</v>
      </c>
      <c r="G2" s="208">
        <v>0.32935638295714298</v>
      </c>
      <c r="H2" s="208">
        <v>0.254460455926179</v>
      </c>
      <c r="I2" s="208">
        <v>0.11763137308631101</v>
      </c>
    </row>
    <row r="3" spans="1:9">
      <c r="A3" s="5">
        <v>2013</v>
      </c>
      <c r="B3" s="208">
        <v>0.48213016817382898</v>
      </c>
      <c r="C3" s="208">
        <v>0.44972627648269292</v>
      </c>
      <c r="D3" s="208">
        <v>0.43659436829267706</v>
      </c>
      <c r="E3" s="208">
        <v>0.42667006208016101</v>
      </c>
      <c r="F3" s="208">
        <v>0.40359159547938805</v>
      </c>
      <c r="G3" s="208">
        <v>0.39884449847312198</v>
      </c>
      <c r="H3" s="208">
        <v>0.28458488750556499</v>
      </c>
      <c r="I3" s="208">
        <v>0.16168138775495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D34"/>
  <sheetViews>
    <sheetView workbookViewId="0"/>
  </sheetViews>
  <sheetFormatPr baseColWidth="10" defaultColWidth="11.5703125" defaultRowHeight="15"/>
  <cols>
    <col min="1" max="16384" width="11.5703125" style="208"/>
  </cols>
  <sheetData>
    <row r="1" spans="1:4">
      <c r="A1" s="205"/>
    </row>
    <row r="3" spans="1:4" ht="15" customHeight="1">
      <c r="B3" s="267"/>
      <c r="C3" s="267"/>
    </row>
    <row r="4" spans="1:4">
      <c r="B4" s="28">
        <v>2000</v>
      </c>
      <c r="C4" s="28">
        <v>2014</v>
      </c>
    </row>
    <row r="5" spans="1:4">
      <c r="A5" s="208" t="s">
        <v>28</v>
      </c>
      <c r="B5" s="208">
        <v>1.53</v>
      </c>
      <c r="C5" s="208">
        <v>1.77</v>
      </c>
    </row>
    <row r="6" spans="1:4">
      <c r="A6" s="208" t="s">
        <v>29</v>
      </c>
      <c r="B6" s="208">
        <v>5.86</v>
      </c>
      <c r="C6" s="208">
        <v>4.2</v>
      </c>
    </row>
    <row r="7" spans="1:4">
      <c r="A7" s="208" t="s">
        <v>26</v>
      </c>
      <c r="B7" s="208">
        <v>4.05</v>
      </c>
      <c r="C7" s="208">
        <v>4.22</v>
      </c>
    </row>
    <row r="8" spans="1:4">
      <c r="A8" s="208" t="s">
        <v>23</v>
      </c>
      <c r="B8" s="208">
        <v>5.4</v>
      </c>
      <c r="C8" s="208">
        <v>4.6500000000000004</v>
      </c>
    </row>
    <row r="9" spans="1:4">
      <c r="A9" s="208" t="s">
        <v>27</v>
      </c>
      <c r="B9" s="208">
        <v>12.2</v>
      </c>
      <c r="C9" s="208">
        <v>5.73</v>
      </c>
    </row>
    <row r="10" spans="1:4">
      <c r="A10" s="208" t="s">
        <v>151</v>
      </c>
      <c r="B10" s="208">
        <v>2.25</v>
      </c>
      <c r="C10" s="208">
        <v>7.13</v>
      </c>
    </row>
    <row r="11" spans="1:4">
      <c r="A11" s="208" t="s">
        <v>308</v>
      </c>
      <c r="B11" s="208">
        <v>17.32</v>
      </c>
      <c r="C11" s="208">
        <v>11.05</v>
      </c>
    </row>
    <row r="12" spans="1:4">
      <c r="A12" s="208" t="s">
        <v>25</v>
      </c>
      <c r="B12" s="208">
        <v>11.26</v>
      </c>
      <c r="C12" s="208">
        <v>14.24</v>
      </c>
    </row>
    <row r="14" spans="1:4" ht="21">
      <c r="A14" s="204"/>
    </row>
    <row r="15" spans="1:4">
      <c r="A15" s="205"/>
    </row>
    <row r="16" spans="1:4">
      <c r="C16" s="248"/>
      <c r="D16" s="249"/>
    </row>
    <row r="17" spans="1:3">
      <c r="B17" s="267"/>
      <c r="C17" s="267"/>
    </row>
    <row r="18" spans="1:3">
      <c r="B18" s="28"/>
      <c r="C18" s="28"/>
    </row>
    <row r="31" spans="1:3" ht="21">
      <c r="A31" s="204"/>
    </row>
    <row r="32" spans="1:3">
      <c r="A32" s="205"/>
    </row>
    <row r="33" spans="2:3" ht="15" customHeight="1"/>
    <row r="34" spans="2:3">
      <c r="B34" s="28"/>
      <c r="C34" s="28"/>
    </row>
  </sheetData>
  <mergeCells count="3">
    <mergeCell ref="B3:C3"/>
    <mergeCell ref="B17:C17"/>
    <mergeCell ref="C16:D16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2:Q6"/>
  <sheetViews>
    <sheetView zoomScale="70" zoomScaleNormal="70" workbookViewId="0">
      <selection activeCell="R36" sqref="R36"/>
    </sheetView>
  </sheetViews>
  <sheetFormatPr baseColWidth="10" defaultColWidth="11.5703125" defaultRowHeight="15"/>
  <cols>
    <col min="1" max="16384" width="11.5703125" style="219"/>
  </cols>
  <sheetData>
    <row r="2" spans="1:17">
      <c r="B2" s="20" t="s">
        <v>5</v>
      </c>
      <c r="C2" s="20" t="s">
        <v>6</v>
      </c>
      <c r="D2" s="20" t="s">
        <v>7</v>
      </c>
      <c r="E2" s="20" t="s">
        <v>8</v>
      </c>
      <c r="F2" s="20" t="s">
        <v>9</v>
      </c>
      <c r="G2" s="20" t="s">
        <v>10</v>
      </c>
      <c r="H2" s="20" t="s">
        <v>11</v>
      </c>
      <c r="I2" s="20" t="s">
        <v>12</v>
      </c>
      <c r="J2" s="20" t="s">
        <v>13</v>
      </c>
      <c r="K2" s="20" t="s">
        <v>14</v>
      </c>
      <c r="L2" s="20" t="s">
        <v>15</v>
      </c>
      <c r="M2" s="20" t="s">
        <v>16</v>
      </c>
      <c r="N2" s="20" t="s">
        <v>17</v>
      </c>
      <c r="O2" s="20" t="s">
        <v>18</v>
      </c>
      <c r="P2" s="20" t="s">
        <v>19</v>
      </c>
      <c r="Q2" s="20" t="s">
        <v>20</v>
      </c>
    </row>
    <row r="3" spans="1:17">
      <c r="A3" s="219" t="s">
        <v>30</v>
      </c>
      <c r="B3" s="230">
        <f>'[2]BC Pays'!B3</f>
        <v>2.5384207323178705E-2</v>
      </c>
      <c r="C3" s="230">
        <f>'[2]BC Pays'!C3</f>
        <v>9.3576866134384706E-3</v>
      </c>
      <c r="D3" s="230">
        <f>'[2]BC Pays'!D3</f>
        <v>1.2986289911687531E-2</v>
      </c>
      <c r="E3" s="230">
        <f>'[2]BC Pays'!E3</f>
        <v>1.8229785749994197E-2</v>
      </c>
      <c r="F3" s="230">
        <f>'[2]BC Pays'!F3</f>
        <v>1.2881098398840139E-2</v>
      </c>
      <c r="G3" s="230">
        <f>'[2]BC Pays'!G3</f>
        <v>8.3062498538661184E-3</v>
      </c>
      <c r="H3" s="230">
        <f>'[2]BC Pays'!H3</f>
        <v>-1.7776744406533264E-4</v>
      </c>
      <c r="I3" s="230">
        <f>'[2]BC Pays'!I3</f>
        <v>-3.4884342083466658E-3</v>
      </c>
      <c r="J3" s="230">
        <f>'[2]BC Pays'!J3</f>
        <v>-6.7025754624371039E-3</v>
      </c>
      <c r="K3" s="230">
        <f>'[2]BC Pays'!K3</f>
        <v>-1.448054713530576E-2</v>
      </c>
      <c r="L3" s="230">
        <f>'[2]BC Pays'!L3</f>
        <v>-1.2197417557453081E-2</v>
      </c>
      <c r="M3" s="230">
        <f>'[2]BC Pays'!M3</f>
        <v>-1.6233829593576322E-2</v>
      </c>
      <c r="N3" s="230">
        <f>'[2]BC Pays'!N3</f>
        <v>-1.9694709423275274E-2</v>
      </c>
      <c r="O3" s="230">
        <f>'[2]BC Pays'!O3</f>
        <v>-1.4019643217378263E-2</v>
      </c>
      <c r="P3" s="230">
        <f>'[2]BC Pays'!P3</f>
        <v>-9.7133799339968289E-3</v>
      </c>
      <c r="Q3" s="230">
        <f>'[2]BC Pays'!Q3</f>
        <v>-7.8876446752067699E-3</v>
      </c>
    </row>
    <row r="4" spans="1:17">
      <c r="A4" s="219" t="s">
        <v>386</v>
      </c>
      <c r="B4" s="231">
        <f>'[2]Source OCDE'!P48/'[2]Source OCDE'!N85</f>
        <v>2.1143208970009778E-2</v>
      </c>
      <c r="C4" s="231">
        <f>'[2]Source OCDE'!Q48/'[2]Source OCDE'!O85</f>
        <v>1.7890625683783041E-2</v>
      </c>
      <c r="D4" s="231">
        <f>'[2]Source OCDE'!R48/'[2]Source OCDE'!P85</f>
        <v>1.8001086345005822E-2</v>
      </c>
      <c r="E4" s="231">
        <f>'[2]Source OCDE'!S48/'[2]Source OCDE'!Q85</f>
        <v>9.4677213677325962E-3</v>
      </c>
      <c r="F4" s="231">
        <f>'[2]Source OCDE'!T48/'[2]Source OCDE'!R85</f>
        <v>1.2779720514608798E-2</v>
      </c>
      <c r="G4" s="231">
        <f>'[2]Source OCDE'!U48/'[2]Source OCDE'!S85</f>
        <v>1.3381187308564614E-2</v>
      </c>
      <c r="H4" s="231">
        <f>'[2]Source OCDE'!V48/'[2]Source OCDE'!T85</f>
        <v>1.7706766111091673E-2</v>
      </c>
      <c r="I4" s="231">
        <f>'[2]Source OCDE'!W48/'[2]Source OCDE'!U85</f>
        <v>2.0819450192551856E-2</v>
      </c>
      <c r="J4" s="231">
        <f>'[2]Source OCDE'!X48/'[2]Source OCDE'!V85</f>
        <v>2.063299531780826E-2</v>
      </c>
      <c r="K4" s="231">
        <f>'[2]Source OCDE'!Y48/'[2]Source OCDE'!W85</f>
        <v>2.1993135756695141E-2</v>
      </c>
      <c r="L4" s="231">
        <f>'[2]Source OCDE'!Z48/'[2]Source OCDE'!X85</f>
        <v>2.2707382142601124E-2</v>
      </c>
      <c r="M4" s="231">
        <f>'[2]Source OCDE'!AA48/'[2]Source OCDE'!Y85</f>
        <v>2.6600202854067664E-2</v>
      </c>
      <c r="N4" s="231">
        <f>'[2]Source OCDE'!AB48/'[2]Source OCDE'!Z85</f>
        <v>2.8007307394220516E-2</v>
      </c>
      <c r="O4" s="231">
        <f>'[2]Source OCDE'!AC48/'[2]Source OCDE'!AA85</f>
        <v>2.2667278091396497E-2</v>
      </c>
      <c r="P4" s="231">
        <f>'[2]Source OCDE'!AD48/'[2]Source OCDE'!AB85</f>
        <v>2.2644237242891194E-2</v>
      </c>
      <c r="Q4" s="231">
        <f>'[2]Source OCDE'!AE48/'[2]Source OCDE'!AC85</f>
        <v>2.0864742837929537E-2</v>
      </c>
    </row>
    <row r="5" spans="1:17">
      <c r="A5" s="219" t="s">
        <v>387</v>
      </c>
      <c r="B5" s="231">
        <f>'[2]Source OCDE'!P62/'[2]Source OCDE'!N85</f>
        <v>-1.2671154322771789E-2</v>
      </c>
      <c r="C5" s="231">
        <f>'[2]Source OCDE'!Q62/'[2]Source OCDE'!O85</f>
        <v>-1.5432541373712973E-2</v>
      </c>
      <c r="D5" s="231">
        <f>'[2]Source OCDE'!R62/'[2]Source OCDE'!P85</f>
        <v>-1.591644336601216E-2</v>
      </c>
      <c r="E5" s="231">
        <f>'[2]Source OCDE'!S62/'[2]Source OCDE'!Q85</f>
        <v>-1.5956002130143219E-2</v>
      </c>
      <c r="F5" s="231">
        <f>'[2]Source OCDE'!T62/'[2]Source OCDE'!R85</f>
        <v>-1.699117768123129E-2</v>
      </c>
      <c r="G5" s="231">
        <f>'[2]Source OCDE'!U62/'[2]Source OCDE'!S85</f>
        <v>-1.7290560920292734E-2</v>
      </c>
      <c r="H5" s="231">
        <f>'[2]Source OCDE'!V62/'[2]Source OCDE'!T85</f>
        <v>-1.7709587816553029E-2</v>
      </c>
      <c r="I5" s="231">
        <f>'[2]Source OCDE'!W62/'[2]Source OCDE'!U85</f>
        <v>-1.6973808954673018E-2</v>
      </c>
      <c r="J5" s="231">
        <f>'[2]Source OCDE'!X62/'[2]Source OCDE'!V85</f>
        <v>-1.6920649442094496E-2</v>
      </c>
      <c r="K5" s="231">
        <f>'[2]Source OCDE'!Y62/'[2]Source OCDE'!W85</f>
        <v>-1.707142320314653E-2</v>
      </c>
      <c r="L5" s="231">
        <f>'[2]Source OCDE'!Z62/'[2]Source OCDE'!X85</f>
        <v>-1.8822423939552878E-2</v>
      </c>
      <c r="M5" s="231">
        <f>'[2]Source OCDE'!AA62/'[2]Source OCDE'!Y85</f>
        <v>-1.8724721425922988E-2</v>
      </c>
      <c r="N5" s="231">
        <f>'[2]Source OCDE'!AB62/'[2]Source OCDE'!Z85</f>
        <v>-1.8200500756573645E-2</v>
      </c>
      <c r="O5" s="231">
        <f>'[2]Source OCDE'!AC62/'[2]Source OCDE'!AA85</f>
        <v>-2.0585750641253248E-2</v>
      </c>
      <c r="P5" s="231">
        <f>'[2]Source OCDE'!AD62/'[2]Source OCDE'!AB85</f>
        <v>-2.0989669582554753E-2</v>
      </c>
      <c r="Q5" s="231">
        <f>'[2]Source OCDE'!AE62/'[2]Source OCDE'!AC85</f>
        <v>-2.2236405184836779E-2</v>
      </c>
    </row>
    <row r="6" spans="1:17">
      <c r="A6" s="219" t="s">
        <v>388</v>
      </c>
      <c r="B6" s="231">
        <f>'[2]CC Pays '!B3</f>
        <v>3.3854841676259573E-2</v>
      </c>
      <c r="C6" s="231">
        <f>'[2]CC Pays '!C3</f>
        <v>1.1815770923508537E-2</v>
      </c>
      <c r="D6" s="231">
        <f>'[2]CC Pays '!D3</f>
        <v>1.5070932890681192E-2</v>
      </c>
      <c r="E6" s="231">
        <f>'[2]CC Pays '!E3</f>
        <v>1.1741504987583574E-2</v>
      </c>
      <c r="F6" s="231">
        <f>'[2]CC Pays '!F3</f>
        <v>8.6690305220716753E-3</v>
      </c>
      <c r="G6" s="231">
        <f>'[2]CC Pays '!G3</f>
        <v>4.3957071710818583E-3</v>
      </c>
      <c r="H6" s="231">
        <f>'[2]CC Pays '!H3</f>
        <v>-1.8115349061895804E-4</v>
      </c>
      <c r="I6" s="231">
        <f>'[2]CC Pays '!I3</f>
        <v>3.5774661719007567E-4</v>
      </c>
      <c r="J6" s="231">
        <f>'[2]CC Pays '!J3</f>
        <v>-2.9902295867233397E-3</v>
      </c>
      <c r="K6" s="231">
        <f>'[2]CC Pays '!K3</f>
        <v>-9.5588345817571464E-3</v>
      </c>
      <c r="L6" s="231">
        <f>'[2]CC Pays '!L3</f>
        <v>-8.3140065301129384E-3</v>
      </c>
      <c r="M6" s="231">
        <f>'[2]CC Pays '!M3</f>
        <v>-8.3578477853930057E-3</v>
      </c>
      <c r="N6" s="231">
        <f>'[2]CC Pays '!N3</f>
        <v>-9.8879027856284031E-3</v>
      </c>
      <c r="O6" s="231">
        <f>'[2]CC Pays '!O3</f>
        <v>-1.1938115767235014E-2</v>
      </c>
      <c r="P6" s="231">
        <f>'[2]CC Pays '!P3</f>
        <v>-8.058812273660388E-3</v>
      </c>
      <c r="Q6" s="231">
        <f>'[2]CC Pays '!Q3</f>
        <v>-9.2602449108982205E-3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4"/>
  <sheetViews>
    <sheetView zoomScale="55" zoomScaleNormal="55" workbookViewId="0">
      <selection activeCell="Z49" sqref="Z49"/>
    </sheetView>
  </sheetViews>
  <sheetFormatPr baseColWidth="10" defaultColWidth="11.5703125" defaultRowHeight="15"/>
  <cols>
    <col min="1" max="16384" width="11.5703125" style="219"/>
  </cols>
  <sheetData>
    <row r="1" spans="1:8">
      <c r="A1" s="219" t="s">
        <v>389</v>
      </c>
      <c r="B1" s="219" t="s">
        <v>390</v>
      </c>
      <c r="C1" s="219" t="s">
        <v>391</v>
      </c>
      <c r="D1" s="219" t="s">
        <v>392</v>
      </c>
      <c r="E1" s="219" t="s">
        <v>393</v>
      </c>
      <c r="F1" s="219" t="s">
        <v>394</v>
      </c>
      <c r="G1" s="219" t="s">
        <v>395</v>
      </c>
    </row>
    <row r="2" spans="1:8">
      <c r="A2" s="219" t="s">
        <v>396</v>
      </c>
      <c r="B2" s="219" t="s">
        <v>397</v>
      </c>
      <c r="C2" s="219" t="s">
        <v>398</v>
      </c>
      <c r="D2" s="219" t="s">
        <v>399</v>
      </c>
      <c r="E2" s="219" t="s">
        <v>400</v>
      </c>
      <c r="F2" s="219" t="s">
        <v>401</v>
      </c>
      <c r="G2" s="219" t="s">
        <v>402</v>
      </c>
    </row>
    <row r="3" spans="1:8">
      <c r="A3" s="219" t="s">
        <v>403</v>
      </c>
      <c r="B3" s="219" t="s">
        <v>404</v>
      </c>
      <c r="C3" s="219" t="s">
        <v>404</v>
      </c>
      <c r="D3" s="219" t="s">
        <v>404</v>
      </c>
      <c r="E3" s="219" t="s">
        <v>404</v>
      </c>
      <c r="F3" s="219" t="s">
        <v>404</v>
      </c>
      <c r="G3" s="219" t="s">
        <v>404</v>
      </c>
    </row>
    <row r="4" spans="1:8">
      <c r="A4" s="219" t="s">
        <v>405</v>
      </c>
      <c r="B4" s="219" t="s">
        <v>406</v>
      </c>
      <c r="C4" s="219" t="s">
        <v>406</v>
      </c>
      <c r="D4" s="219" t="s">
        <v>406</v>
      </c>
      <c r="E4" s="219" t="s">
        <v>406</v>
      </c>
      <c r="F4" s="219" t="s">
        <v>406</v>
      </c>
      <c r="G4" s="219" t="s">
        <v>406</v>
      </c>
    </row>
    <row r="5" spans="1:8">
      <c r="A5" s="219" t="s">
        <v>407</v>
      </c>
      <c r="B5" s="219" t="s">
        <v>408</v>
      </c>
      <c r="C5" s="219" t="s">
        <v>408</v>
      </c>
      <c r="D5" s="219" t="s">
        <v>408</v>
      </c>
      <c r="E5" s="219" t="s">
        <v>408</v>
      </c>
      <c r="F5" s="219" t="s">
        <v>408</v>
      </c>
      <c r="G5" s="219" t="s">
        <v>408</v>
      </c>
    </row>
    <row r="7" spans="1:8" ht="30">
      <c r="B7" s="232" t="s">
        <v>409</v>
      </c>
      <c r="C7" s="232" t="s">
        <v>410</v>
      </c>
      <c r="D7" s="232" t="s">
        <v>411</v>
      </c>
      <c r="E7" s="232" t="s">
        <v>412</v>
      </c>
      <c r="F7" s="232" t="s">
        <v>413</v>
      </c>
      <c r="G7" s="232" t="s">
        <v>414</v>
      </c>
    </row>
    <row r="8" spans="1:8">
      <c r="A8" s="219">
        <v>2008</v>
      </c>
      <c r="B8" s="219">
        <v>266736</v>
      </c>
      <c r="C8" s="219">
        <v>-51009</v>
      </c>
      <c r="D8" s="219">
        <v>-574155</v>
      </c>
      <c r="E8" s="219">
        <v>9359</v>
      </c>
      <c r="F8" s="219">
        <v>73960</v>
      </c>
      <c r="G8" s="219">
        <v>-275109</v>
      </c>
      <c r="H8" s="24">
        <v>1995850</v>
      </c>
    </row>
    <row r="9" spans="1:8">
      <c r="A9" s="219">
        <v>2009</v>
      </c>
      <c r="B9" s="219">
        <v>327966</v>
      </c>
      <c r="C9" s="219">
        <v>-71668</v>
      </c>
      <c r="D9" s="219">
        <v>-416684</v>
      </c>
      <c r="E9" s="219">
        <v>-219213</v>
      </c>
      <c r="F9" s="219">
        <v>92385</v>
      </c>
      <c r="G9" s="219">
        <v>-287214</v>
      </c>
      <c r="H9" s="24">
        <v>1939017</v>
      </c>
    </row>
    <row r="10" spans="1:8">
      <c r="A10" s="219">
        <v>2010</v>
      </c>
      <c r="B10" s="219">
        <v>405840</v>
      </c>
      <c r="C10" s="219">
        <v>-47778</v>
      </c>
      <c r="D10" s="219">
        <v>-346944</v>
      </c>
      <c r="E10" s="219">
        <v>-320766</v>
      </c>
      <c r="F10" s="219">
        <v>124472</v>
      </c>
      <c r="G10" s="219">
        <v>-185176</v>
      </c>
      <c r="H10" s="24">
        <v>1998481</v>
      </c>
    </row>
    <row r="11" spans="1:8">
      <c r="A11" s="219">
        <v>2011</v>
      </c>
      <c r="B11" s="219">
        <v>424389</v>
      </c>
      <c r="C11" s="219">
        <v>-44471</v>
      </c>
      <c r="D11" s="219">
        <v>-144802</v>
      </c>
      <c r="E11" s="219">
        <v>-546582</v>
      </c>
      <c r="F11" s="219">
        <v>133091</v>
      </c>
      <c r="G11" s="219">
        <v>-178374</v>
      </c>
      <c r="H11" s="24">
        <v>2059284</v>
      </c>
    </row>
    <row r="12" spans="1:8">
      <c r="A12" s="219">
        <v>2012</v>
      </c>
      <c r="B12" s="219">
        <v>447487</v>
      </c>
      <c r="C12" s="219">
        <v>-45183</v>
      </c>
      <c r="D12" s="219">
        <v>-162822</v>
      </c>
      <c r="E12" s="219">
        <v>-648334</v>
      </c>
      <c r="F12" s="219">
        <v>139875</v>
      </c>
      <c r="G12" s="219">
        <v>-268977</v>
      </c>
      <c r="H12" s="24">
        <v>2086929</v>
      </c>
    </row>
    <row r="13" spans="1:8">
      <c r="A13" s="219">
        <v>2013</v>
      </c>
      <c r="B13" s="219">
        <v>408825</v>
      </c>
      <c r="C13" s="219">
        <v>-62075</v>
      </c>
      <c r="D13" s="219">
        <v>-84701</v>
      </c>
      <c r="E13" s="219">
        <v>-736622</v>
      </c>
      <c r="F13" s="219">
        <v>105104</v>
      </c>
      <c r="G13" s="219">
        <v>-369469</v>
      </c>
      <c r="H13" s="24">
        <v>2116565</v>
      </c>
    </row>
    <row r="14" spans="1:8">
      <c r="A14" s="219">
        <v>2014</v>
      </c>
      <c r="B14" s="219">
        <v>452963</v>
      </c>
      <c r="C14" s="219">
        <v>-59129</v>
      </c>
      <c r="D14" s="219">
        <v>-98597</v>
      </c>
      <c r="E14" s="219">
        <v>-831767</v>
      </c>
      <c r="F14" s="219">
        <v>118158</v>
      </c>
      <c r="G14" s="219">
        <v>-418372</v>
      </c>
      <c r="H14" s="24">
        <v>2132449</v>
      </c>
    </row>
    <row r="17" spans="1:7" ht="45">
      <c r="B17" s="232" t="s">
        <v>415</v>
      </c>
      <c r="C17" s="232" t="s">
        <v>410</v>
      </c>
      <c r="D17" s="232" t="s">
        <v>411</v>
      </c>
      <c r="E17" s="232" t="s">
        <v>412</v>
      </c>
      <c r="F17" s="232" t="s">
        <v>413</v>
      </c>
      <c r="G17" s="232" t="s">
        <v>414</v>
      </c>
    </row>
    <row r="18" spans="1:7">
      <c r="A18" s="219">
        <v>2008</v>
      </c>
      <c r="B18" s="231">
        <f>B8/$H8</f>
        <v>0.13364531402660521</v>
      </c>
      <c r="C18" s="231">
        <f t="shared" ref="C18:G18" si="0">C8/$H8</f>
        <v>-2.5557531878648194E-2</v>
      </c>
      <c r="D18" s="231">
        <f t="shared" si="0"/>
        <v>-0.28767442443069369</v>
      </c>
      <c r="E18" s="231">
        <f t="shared" si="0"/>
        <v>4.6892301525665757E-3</v>
      </c>
      <c r="F18" s="231">
        <f t="shared" si="0"/>
        <v>3.7056893053085155E-2</v>
      </c>
      <c r="G18" s="231">
        <f t="shared" si="0"/>
        <v>-0.13784051907708494</v>
      </c>
    </row>
    <row r="19" spans="1:7">
      <c r="A19" s="219">
        <v>2009</v>
      </c>
      <c r="B19" s="231">
        <f t="shared" ref="B19:G24" si="1">B9/$H9</f>
        <v>0.16914034276130638</v>
      </c>
      <c r="C19" s="231">
        <f t="shared" si="1"/>
        <v>-3.6960996216123941E-2</v>
      </c>
      <c r="D19" s="231">
        <f t="shared" si="1"/>
        <v>-0.21489445425181936</v>
      </c>
      <c r="E19" s="231">
        <f t="shared" si="1"/>
        <v>-0.11305367616684124</v>
      </c>
      <c r="F19" s="231">
        <f t="shared" si="1"/>
        <v>4.764527593105166E-2</v>
      </c>
      <c r="G19" s="231">
        <f t="shared" si="1"/>
        <v>-0.14812350794242649</v>
      </c>
    </row>
    <row r="20" spans="1:7">
      <c r="A20" s="219">
        <v>2010</v>
      </c>
      <c r="B20" s="231">
        <f t="shared" si="1"/>
        <v>0.20307423488139242</v>
      </c>
      <c r="C20" s="231">
        <f t="shared" si="1"/>
        <v>-2.3907157486110702E-2</v>
      </c>
      <c r="D20" s="231">
        <f t="shared" si="1"/>
        <v>-0.17360385212568946</v>
      </c>
      <c r="E20" s="231">
        <f t="shared" si="1"/>
        <v>-0.16050490347418864</v>
      </c>
      <c r="F20" s="231">
        <f t="shared" si="1"/>
        <v>6.2283304169516746E-2</v>
      </c>
      <c r="G20" s="231">
        <f t="shared" si="1"/>
        <v>-9.2658374035079649E-2</v>
      </c>
    </row>
    <row r="21" spans="1:7">
      <c r="A21" s="219">
        <v>2011</v>
      </c>
      <c r="B21" s="231">
        <f t="shared" si="1"/>
        <v>0.20608570745948593</v>
      </c>
      <c r="C21" s="231">
        <f t="shared" si="1"/>
        <v>-2.1595370041237634E-2</v>
      </c>
      <c r="D21" s="231">
        <f t="shared" si="1"/>
        <v>-7.0316673173782734E-2</v>
      </c>
      <c r="E21" s="231">
        <f t="shared" si="1"/>
        <v>-0.26542332189246359</v>
      </c>
      <c r="F21" s="231">
        <f t="shared" si="1"/>
        <v>6.4629745095868274E-2</v>
      </c>
      <c r="G21" s="231">
        <f t="shared" si="1"/>
        <v>-8.6619426946453235E-2</v>
      </c>
    </row>
    <row r="22" spans="1:7">
      <c r="A22" s="219">
        <v>2012</v>
      </c>
      <c r="B22" s="231">
        <f t="shared" si="1"/>
        <v>0.21442368187897146</v>
      </c>
      <c r="C22" s="231">
        <f t="shared" si="1"/>
        <v>-2.1650473015612893E-2</v>
      </c>
      <c r="D22" s="231">
        <f t="shared" si="1"/>
        <v>-7.801990388748252E-2</v>
      </c>
      <c r="E22" s="231">
        <f t="shared" si="1"/>
        <v>-0.31066413854999381</v>
      </c>
      <c r="F22" s="231">
        <f t="shared" si="1"/>
        <v>6.7024321383238245E-2</v>
      </c>
      <c r="G22" s="231">
        <f t="shared" si="1"/>
        <v>-0.12888651219087952</v>
      </c>
    </row>
    <row r="23" spans="1:7">
      <c r="A23" s="219">
        <v>2013</v>
      </c>
      <c r="B23" s="231">
        <f t="shared" si="1"/>
        <v>0.19315494681240594</v>
      </c>
      <c r="C23" s="231">
        <f t="shared" si="1"/>
        <v>-2.932818032992136E-2</v>
      </c>
      <c r="D23" s="231">
        <f t="shared" si="1"/>
        <v>-4.0018142603699861E-2</v>
      </c>
      <c r="E23" s="231">
        <f t="shared" si="1"/>
        <v>-0.34802710996354941</v>
      </c>
      <c r="F23" s="231">
        <f t="shared" si="1"/>
        <v>4.9657818210166002E-2</v>
      </c>
      <c r="G23" s="231">
        <f t="shared" si="1"/>
        <v>-0.1745606678745987</v>
      </c>
    </row>
    <row r="24" spans="1:7">
      <c r="A24" s="219">
        <v>2014</v>
      </c>
      <c r="B24" s="231">
        <f t="shared" si="1"/>
        <v>0.21241445868107514</v>
      </c>
      <c r="C24" s="231">
        <f t="shared" si="1"/>
        <v>-2.7728212960778899E-2</v>
      </c>
      <c r="D24" s="231">
        <f t="shared" si="1"/>
        <v>-4.6236510228380608E-2</v>
      </c>
      <c r="E24" s="231">
        <f t="shared" si="1"/>
        <v>-0.39005247018803263</v>
      </c>
      <c r="F24" s="231">
        <f t="shared" si="1"/>
        <v>5.5409531482347292E-2</v>
      </c>
      <c r="G24" s="231">
        <f t="shared" si="1"/>
        <v>-0.19619320321376971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2:AC25"/>
  <sheetViews>
    <sheetView workbookViewId="0"/>
  </sheetViews>
  <sheetFormatPr baseColWidth="10" defaultRowHeight="15"/>
  <sheetData>
    <row r="2" spans="1:29">
      <c r="A2" t="s">
        <v>242</v>
      </c>
      <c r="B2" t="s">
        <v>243</v>
      </c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  <c r="S2" t="s">
        <v>260</v>
      </c>
      <c r="T2" t="s">
        <v>261</v>
      </c>
      <c r="U2" t="s">
        <v>262</v>
      </c>
      <c r="V2" t="s">
        <v>263</v>
      </c>
      <c r="W2" t="s">
        <v>264</v>
      </c>
      <c r="X2" t="s">
        <v>265</v>
      </c>
      <c r="Y2" t="s">
        <v>266</v>
      </c>
      <c r="Z2" t="s">
        <v>267</v>
      </c>
      <c r="AA2" t="s">
        <v>268</v>
      </c>
      <c r="AB2" t="s">
        <v>269</v>
      </c>
      <c r="AC2" t="s">
        <v>270</v>
      </c>
    </row>
    <row r="3" spans="1:29">
      <c r="A3" t="s">
        <v>271</v>
      </c>
      <c r="B3">
        <v>226556</v>
      </c>
      <c r="C3">
        <v>222207</v>
      </c>
      <c r="D3">
        <v>232628</v>
      </c>
      <c r="E3">
        <v>248649</v>
      </c>
      <c r="F3">
        <v>247624</v>
      </c>
      <c r="G3">
        <v>270758</v>
      </c>
      <c r="H3">
        <v>277936</v>
      </c>
      <c r="I3">
        <v>293767</v>
      </c>
      <c r="J3">
        <v>296522</v>
      </c>
      <c r="K3">
        <v>300717</v>
      </c>
      <c r="L3">
        <v>303757</v>
      </c>
      <c r="M3">
        <v>310493</v>
      </c>
      <c r="N3">
        <v>315911</v>
      </c>
      <c r="O3">
        <v>315336</v>
      </c>
      <c r="P3">
        <v>318436</v>
      </c>
      <c r="Q3">
        <v>317241</v>
      </c>
      <c r="R3">
        <v>312760</v>
      </c>
      <c r="S3">
        <v>320651</v>
      </c>
      <c r="T3">
        <v>321213</v>
      </c>
      <c r="U3">
        <v>328515</v>
      </c>
      <c r="V3">
        <v>324748</v>
      </c>
      <c r="W3">
        <v>327784</v>
      </c>
      <c r="X3">
        <v>336674</v>
      </c>
      <c r="Y3">
        <v>343980</v>
      </c>
      <c r="Z3">
        <v>342950</v>
      </c>
      <c r="AA3">
        <v>355335</v>
      </c>
      <c r="AB3">
        <v>358254</v>
      </c>
      <c r="AC3">
        <v>363067</v>
      </c>
    </row>
    <row r="4" spans="1:29">
      <c r="A4" t="s">
        <v>28</v>
      </c>
      <c r="B4">
        <v>56288</v>
      </c>
      <c r="C4">
        <v>61640</v>
      </c>
      <c r="D4">
        <v>64055</v>
      </c>
      <c r="E4">
        <v>62675</v>
      </c>
      <c r="F4">
        <v>61807</v>
      </c>
      <c r="G4">
        <v>69361</v>
      </c>
      <c r="H4">
        <v>71707</v>
      </c>
      <c r="I4">
        <v>72972</v>
      </c>
      <c r="J4">
        <v>73671</v>
      </c>
      <c r="K4">
        <v>78936</v>
      </c>
      <c r="L4">
        <v>80001</v>
      </c>
      <c r="M4">
        <v>76967</v>
      </c>
      <c r="N4">
        <v>74771</v>
      </c>
      <c r="O4">
        <v>79916</v>
      </c>
      <c r="P4">
        <v>83753</v>
      </c>
      <c r="Q4">
        <v>80783</v>
      </c>
      <c r="R4">
        <v>77045</v>
      </c>
      <c r="S4">
        <v>85525</v>
      </c>
      <c r="T4">
        <v>85323</v>
      </c>
      <c r="U4">
        <v>81652</v>
      </c>
      <c r="V4">
        <v>77862</v>
      </c>
      <c r="W4">
        <v>84653</v>
      </c>
      <c r="X4">
        <v>89675</v>
      </c>
      <c r="Y4">
        <v>86658</v>
      </c>
      <c r="Z4">
        <v>82899</v>
      </c>
      <c r="AA4">
        <v>90555</v>
      </c>
      <c r="AB4">
        <v>93793</v>
      </c>
      <c r="AC4">
        <v>91144</v>
      </c>
    </row>
    <row r="5" spans="1:29">
      <c r="A5" t="s">
        <v>23</v>
      </c>
      <c r="B5">
        <v>117032</v>
      </c>
      <c r="C5">
        <v>115702</v>
      </c>
      <c r="D5">
        <v>114052</v>
      </c>
      <c r="E5">
        <v>119967</v>
      </c>
      <c r="F5">
        <v>124029</v>
      </c>
      <c r="G5">
        <v>131081</v>
      </c>
      <c r="H5">
        <v>128530</v>
      </c>
      <c r="I5">
        <v>136829</v>
      </c>
      <c r="J5">
        <v>141709</v>
      </c>
      <c r="K5">
        <v>144244</v>
      </c>
      <c r="L5">
        <v>138958</v>
      </c>
      <c r="M5">
        <v>147642</v>
      </c>
      <c r="N5">
        <v>149790</v>
      </c>
      <c r="O5">
        <v>148339</v>
      </c>
      <c r="P5">
        <v>145020</v>
      </c>
      <c r="Q5">
        <v>152081</v>
      </c>
      <c r="R5">
        <v>150335</v>
      </c>
      <c r="S5">
        <v>152898</v>
      </c>
      <c r="T5">
        <v>146891</v>
      </c>
      <c r="U5">
        <v>153116</v>
      </c>
      <c r="V5">
        <v>151623</v>
      </c>
      <c r="W5">
        <v>151437</v>
      </c>
      <c r="X5">
        <v>148895</v>
      </c>
      <c r="Y5">
        <v>159857</v>
      </c>
      <c r="Z5">
        <v>159936</v>
      </c>
      <c r="AA5">
        <v>165390</v>
      </c>
      <c r="AB5">
        <v>158007</v>
      </c>
      <c r="AC5">
        <v>166712</v>
      </c>
    </row>
    <row r="6" spans="1:29">
      <c r="A6" t="s">
        <v>26</v>
      </c>
      <c r="B6">
        <v>83006.7</v>
      </c>
      <c r="C6">
        <v>88005.7</v>
      </c>
      <c r="D6">
        <v>91086.5</v>
      </c>
      <c r="E6">
        <v>91430.6</v>
      </c>
      <c r="F6">
        <v>89320.9</v>
      </c>
      <c r="G6">
        <v>103374</v>
      </c>
      <c r="H6">
        <v>104364.1</v>
      </c>
      <c r="I6">
        <v>107089.4</v>
      </c>
      <c r="J6">
        <v>102896.5</v>
      </c>
      <c r="K6">
        <v>114395.4</v>
      </c>
      <c r="L6">
        <v>113002.7</v>
      </c>
      <c r="M6">
        <v>111924.3</v>
      </c>
      <c r="N6">
        <v>109478.1</v>
      </c>
      <c r="O6">
        <v>118638.1</v>
      </c>
      <c r="P6">
        <v>116935.7</v>
      </c>
      <c r="Q6">
        <v>116122</v>
      </c>
      <c r="R6">
        <v>109053.3</v>
      </c>
      <c r="S6">
        <v>119175.2</v>
      </c>
      <c r="T6">
        <v>118094</v>
      </c>
      <c r="U6">
        <v>117705.2</v>
      </c>
      <c r="V6">
        <v>111427.4</v>
      </c>
      <c r="W6">
        <v>121353.9</v>
      </c>
      <c r="X6">
        <v>121527.5</v>
      </c>
      <c r="Y6">
        <v>122895.7</v>
      </c>
      <c r="Z6">
        <v>115217.1</v>
      </c>
      <c r="AA6">
        <v>128428.7</v>
      </c>
      <c r="AB6">
        <v>125385.4</v>
      </c>
      <c r="AC6">
        <f>Y6*(1+AVERAGE(Z13:AB13))</f>
        <v>127977.62044269225</v>
      </c>
    </row>
    <row r="8" spans="1:29">
      <c r="B8" t="s">
        <v>243</v>
      </c>
      <c r="C8" t="s">
        <v>244</v>
      </c>
      <c r="D8" t="s">
        <v>245</v>
      </c>
      <c r="E8" t="s">
        <v>246</v>
      </c>
      <c r="F8" t="s">
        <v>247</v>
      </c>
      <c r="G8" t="s">
        <v>248</v>
      </c>
      <c r="H8" t="s">
        <v>249</v>
      </c>
      <c r="I8" t="s">
        <v>250</v>
      </c>
      <c r="J8" t="s">
        <v>251</v>
      </c>
      <c r="K8" t="s">
        <v>252</v>
      </c>
      <c r="L8" t="s">
        <v>253</v>
      </c>
      <c r="M8" t="s">
        <v>254</v>
      </c>
      <c r="N8" t="s">
        <v>255</v>
      </c>
      <c r="O8" t="s">
        <v>256</v>
      </c>
      <c r="P8" t="s">
        <v>257</v>
      </c>
      <c r="Q8" t="s">
        <v>258</v>
      </c>
      <c r="R8" t="s">
        <v>259</v>
      </c>
      <c r="S8" t="s">
        <v>260</v>
      </c>
      <c r="T8" t="s">
        <v>261</v>
      </c>
      <c r="U8" t="s">
        <v>262</v>
      </c>
      <c r="V8" t="s">
        <v>263</v>
      </c>
      <c r="W8" t="s">
        <v>264</v>
      </c>
      <c r="X8" t="s">
        <v>265</v>
      </c>
      <c r="Y8" t="s">
        <v>266</v>
      </c>
      <c r="Z8" t="s">
        <v>267</v>
      </c>
      <c r="AA8" t="s">
        <v>268</v>
      </c>
      <c r="AB8" t="s">
        <v>269</v>
      </c>
      <c r="AC8" t="s">
        <v>270</v>
      </c>
    </row>
    <row r="9" spans="1:29">
      <c r="A9" t="s">
        <v>272</v>
      </c>
      <c r="B9">
        <v>100</v>
      </c>
      <c r="C9">
        <f>C3/B3*B9</f>
        <v>98.080386306255406</v>
      </c>
      <c r="D9">
        <f t="shared" ref="D9:AC12" si="0">D3/C3*C9</f>
        <v>102.68013206447854</v>
      </c>
      <c r="E9">
        <f t="shared" si="0"/>
        <v>109.75167287558044</v>
      </c>
      <c r="F9">
        <f t="shared" si="0"/>
        <v>109.29924610250887</v>
      </c>
      <c r="G9">
        <f t="shared" si="0"/>
        <v>119.51040802274052</v>
      </c>
      <c r="H9">
        <f t="shared" si="0"/>
        <v>122.6787196101626</v>
      </c>
      <c r="I9">
        <f t="shared" si="0"/>
        <v>129.6663959462561</v>
      </c>
      <c r="J9">
        <f t="shared" si="0"/>
        <v>130.88243083387772</v>
      </c>
      <c r="K9">
        <f t="shared" si="0"/>
        <v>132.73407016366812</v>
      </c>
      <c r="L9">
        <f t="shared" si="0"/>
        <v>134.07590176380228</v>
      </c>
      <c r="M9">
        <f t="shared" si="0"/>
        <v>137.04911809883643</v>
      </c>
      <c r="N9">
        <f t="shared" si="0"/>
        <v>139.44057981249662</v>
      </c>
      <c r="O9">
        <f t="shared" si="0"/>
        <v>139.18677942760283</v>
      </c>
      <c r="P9">
        <f t="shared" si="0"/>
        <v>140.55509454616072</v>
      </c>
      <c r="Q9">
        <f t="shared" si="0"/>
        <v>140.02763113755535</v>
      </c>
      <c r="R9">
        <f t="shared" si="0"/>
        <v>138.04975370327861</v>
      </c>
      <c r="S9">
        <f t="shared" si="0"/>
        <v>141.53277776796904</v>
      </c>
      <c r="T9">
        <f t="shared" si="0"/>
        <v>141.78084005720436</v>
      </c>
      <c r="U9">
        <f t="shared" si="0"/>
        <v>145.00388424936875</v>
      </c>
      <c r="V9">
        <f t="shared" si="0"/>
        <v>143.34116068433406</v>
      </c>
      <c r="W9">
        <f t="shared" si="0"/>
        <v>144.68122671657332</v>
      </c>
      <c r="X9">
        <f t="shared" si="0"/>
        <v>148.60520136301835</v>
      </c>
      <c r="Y9">
        <f t="shared" si="0"/>
        <v>151.83001112307767</v>
      </c>
      <c r="Z9">
        <f t="shared" si="0"/>
        <v>151.37537739013746</v>
      </c>
      <c r="AA9">
        <f t="shared" si="0"/>
        <v>156.84201698476306</v>
      </c>
      <c r="AB9">
        <f t="shared" si="0"/>
        <v>158.13044015607611</v>
      </c>
      <c r="AC9">
        <f t="shared" si="0"/>
        <v>160.25485972563064</v>
      </c>
    </row>
    <row r="10" spans="1:29">
      <c r="A10" t="s">
        <v>28</v>
      </c>
      <c r="B10">
        <v>100</v>
      </c>
      <c r="C10">
        <f t="shared" ref="C10:R12" si="1">C4/B4*B10</f>
        <v>109.5082433200682</v>
      </c>
      <c r="D10">
        <f t="shared" si="1"/>
        <v>113.79867822626491</v>
      </c>
      <c r="E10">
        <f t="shared" si="1"/>
        <v>111.34700113700966</v>
      </c>
      <c r="F10">
        <f t="shared" si="1"/>
        <v>109.80493177942012</v>
      </c>
      <c r="G10">
        <f t="shared" si="1"/>
        <v>123.22519897669129</v>
      </c>
      <c r="H10">
        <f t="shared" si="1"/>
        <v>127.39305002842522</v>
      </c>
      <c r="I10">
        <f t="shared" si="1"/>
        <v>129.64042069357589</v>
      </c>
      <c r="J10">
        <f t="shared" si="1"/>
        <v>130.88224843661169</v>
      </c>
      <c r="K10">
        <f t="shared" si="1"/>
        <v>140.23592950540078</v>
      </c>
      <c r="L10">
        <f t="shared" si="1"/>
        <v>142.12798465036948</v>
      </c>
      <c r="M10">
        <f t="shared" si="1"/>
        <v>136.73784820920974</v>
      </c>
      <c r="N10">
        <f t="shared" si="1"/>
        <v>132.83648379761226</v>
      </c>
      <c r="O10">
        <f t="shared" si="1"/>
        <v>141.97697555429218</v>
      </c>
      <c r="P10">
        <f t="shared" si="1"/>
        <v>148.79370380898234</v>
      </c>
      <c r="Q10">
        <f t="shared" si="1"/>
        <v>143.5172683342808</v>
      </c>
      <c r="R10">
        <f t="shared" si="1"/>
        <v>136.87642126208067</v>
      </c>
      <c r="S10">
        <f t="shared" si="0"/>
        <v>151.94179931779414</v>
      </c>
      <c r="T10">
        <f t="shared" si="0"/>
        <v>151.58293064241039</v>
      </c>
      <c r="U10">
        <f t="shared" si="0"/>
        <v>145.0611142694712</v>
      </c>
      <c r="V10">
        <f t="shared" si="0"/>
        <v>138.32788516202379</v>
      </c>
      <c r="W10">
        <f t="shared" si="0"/>
        <v>150.39262364980092</v>
      </c>
      <c r="X10">
        <f t="shared" si="0"/>
        <v>159.31459636156896</v>
      </c>
      <c r="Y10">
        <f t="shared" si="0"/>
        <v>153.95466173962467</v>
      </c>
      <c r="Z10">
        <f t="shared" si="0"/>
        <v>147.27650653780546</v>
      </c>
      <c r="AA10">
        <f t="shared" si="0"/>
        <v>160.87798465036943</v>
      </c>
      <c r="AB10">
        <f t="shared" si="0"/>
        <v>166.63054292211476</v>
      </c>
      <c r="AC10">
        <f t="shared" si="0"/>
        <v>161.92438885730522</v>
      </c>
    </row>
    <row r="11" spans="1:29">
      <c r="A11" t="s">
        <v>23</v>
      </c>
      <c r="B11">
        <v>100</v>
      </c>
      <c r="C11">
        <f t="shared" si="1"/>
        <v>98.863558684804147</v>
      </c>
      <c r="D11">
        <f t="shared" si="0"/>
        <v>97.453687880237865</v>
      </c>
      <c r="E11">
        <f t="shared" si="0"/>
        <v>102.50786109781939</v>
      </c>
      <c r="F11">
        <f t="shared" si="0"/>
        <v>105.97870667851527</v>
      </c>
      <c r="G11">
        <f t="shared" si="0"/>
        <v>112.00440905051607</v>
      </c>
      <c r="H11">
        <f t="shared" si="0"/>
        <v>109.8246633399412</v>
      </c>
      <c r="I11">
        <f t="shared" si="0"/>
        <v>116.9158862533324</v>
      </c>
      <c r="J11">
        <f t="shared" si="0"/>
        <v>121.08568596623144</v>
      </c>
      <c r="K11">
        <f t="shared" si="0"/>
        <v>123.25176020233781</v>
      </c>
      <c r="L11">
        <f t="shared" si="0"/>
        <v>118.73504682480004</v>
      </c>
      <c r="M11">
        <f t="shared" si="0"/>
        <v>126.15523959259004</v>
      </c>
      <c r="N11">
        <f t="shared" si="0"/>
        <v>127.99063503998904</v>
      </c>
      <c r="O11">
        <f t="shared" si="0"/>
        <v>126.75080319912502</v>
      </c>
      <c r="P11">
        <f t="shared" si="0"/>
        <v>123.91482671406111</v>
      </c>
      <c r="Q11">
        <f t="shared" si="0"/>
        <v>129.94821929045048</v>
      </c>
      <c r="R11">
        <f t="shared" si="0"/>
        <v>128.45631963907309</v>
      </c>
      <c r="S11">
        <f t="shared" si="0"/>
        <v>130.64631895549937</v>
      </c>
      <c r="T11">
        <f t="shared" si="0"/>
        <v>125.51353475972385</v>
      </c>
      <c r="U11">
        <f t="shared" si="0"/>
        <v>130.832592795133</v>
      </c>
      <c r="V11">
        <f t="shared" si="0"/>
        <v>129.5568733337891</v>
      </c>
      <c r="W11">
        <f t="shared" si="0"/>
        <v>129.39794244309255</v>
      </c>
      <c r="X11">
        <f t="shared" si="0"/>
        <v>127.22588693690621</v>
      </c>
      <c r="Y11">
        <f t="shared" si="0"/>
        <v>136.59255588215194</v>
      </c>
      <c r="Z11">
        <f t="shared" si="0"/>
        <v>136.66005878734026</v>
      </c>
      <c r="AA11">
        <f t="shared" si="0"/>
        <v>141.32032264679751</v>
      </c>
      <c r="AB11">
        <f t="shared" si="0"/>
        <v>135.01179164672914</v>
      </c>
      <c r="AC11">
        <f t="shared" si="0"/>
        <v>142.44992822475908</v>
      </c>
    </row>
    <row r="12" spans="1:29">
      <c r="A12" t="s">
        <v>26</v>
      </c>
      <c r="B12">
        <v>100</v>
      </c>
      <c r="C12">
        <f t="shared" si="1"/>
        <v>106.02240542028537</v>
      </c>
      <c r="D12">
        <f t="shared" si="0"/>
        <v>109.73391304557344</v>
      </c>
      <c r="E12">
        <f t="shared" si="0"/>
        <v>110.14845789556749</v>
      </c>
      <c r="F12">
        <f t="shared" si="0"/>
        <v>107.60685583211958</v>
      </c>
      <c r="G12">
        <f t="shared" si="0"/>
        <v>124.53693497030964</v>
      </c>
      <c r="H12">
        <f t="shared" si="0"/>
        <v>125.72973025069062</v>
      </c>
      <c r="I12">
        <f t="shared" si="0"/>
        <v>129.01295919486017</v>
      </c>
      <c r="J12">
        <f t="shared" si="0"/>
        <v>123.96168020171866</v>
      </c>
      <c r="K12">
        <f t="shared" si="0"/>
        <v>137.81465833480911</v>
      </c>
      <c r="L12">
        <f t="shared" si="0"/>
        <v>136.13684196576904</v>
      </c>
      <c r="M12">
        <f t="shared" si="0"/>
        <v>134.8376697302748</v>
      </c>
      <c r="N12">
        <f t="shared" si="0"/>
        <v>131.89067870424918</v>
      </c>
      <c r="O12">
        <f t="shared" si="0"/>
        <v>142.92593248496809</v>
      </c>
      <c r="P12">
        <f t="shared" si="0"/>
        <v>140.87501370371308</v>
      </c>
      <c r="Q12">
        <f t="shared" si="0"/>
        <v>139.89473138915292</v>
      </c>
      <c r="R12">
        <f t="shared" si="0"/>
        <v>131.3789127865582</v>
      </c>
      <c r="S12">
        <f t="shared" si="0"/>
        <v>143.57298868645543</v>
      </c>
      <c r="T12">
        <f t="shared" si="0"/>
        <v>142.27044322928151</v>
      </c>
      <c r="U12">
        <f t="shared" si="0"/>
        <v>141.80204730461517</v>
      </c>
      <c r="V12">
        <f t="shared" si="0"/>
        <v>134.23904335433164</v>
      </c>
      <c r="W12">
        <f t="shared" si="0"/>
        <v>146.19771656986725</v>
      </c>
      <c r="X12">
        <f t="shared" si="0"/>
        <v>146.40685631400839</v>
      </c>
      <c r="Y12">
        <f t="shared" si="0"/>
        <v>148.05515699335112</v>
      </c>
      <c r="Z12">
        <f t="shared" si="0"/>
        <v>138.80457842559696</v>
      </c>
      <c r="AA12">
        <f t="shared" si="0"/>
        <v>154.72088397683558</v>
      </c>
      <c r="AB12">
        <f t="shared" si="0"/>
        <v>151.05455342761485</v>
      </c>
      <c r="AC12">
        <f>Y12*(1+AVERAGE(Z13:AB13))</f>
        <v>154.17745849755772</v>
      </c>
    </row>
    <row r="13" spans="1:29">
      <c r="Z13">
        <f>Z12/V12-1</f>
        <v>3.4010485751260422E-2</v>
      </c>
      <c r="AA13">
        <f t="shared" ref="AA13:AB13" si="2">AA12/W12-1</f>
        <v>5.8298909223353901E-2</v>
      </c>
      <c r="AB13">
        <f t="shared" si="2"/>
        <v>3.1745078274464378E-2</v>
      </c>
    </row>
    <row r="15" spans="1:29">
      <c r="B15">
        <v>2009</v>
      </c>
      <c r="C15">
        <v>2010</v>
      </c>
      <c r="D15">
        <v>2011</v>
      </c>
      <c r="E15">
        <v>2012</v>
      </c>
      <c r="F15">
        <v>2013</v>
      </c>
      <c r="G15">
        <v>2014</v>
      </c>
      <c r="H15">
        <v>2015</v>
      </c>
    </row>
    <row r="16" spans="1:29">
      <c r="A16" t="s">
        <v>272</v>
      </c>
      <c r="B16">
        <f>SUM(B3:E3)</f>
        <v>930040</v>
      </c>
      <c r="C16">
        <f>SUM(F3:I3)</f>
        <v>1090085</v>
      </c>
      <c r="D16">
        <f t="shared" ref="D16:D19" si="3">SUM(J3:M3)</f>
        <v>1211489</v>
      </c>
      <c r="E16">
        <f t="shared" ref="E16:E19" si="4">SUM(N3:Q3)</f>
        <v>1266924</v>
      </c>
      <c r="F16">
        <f t="shared" ref="F16:F19" si="5">SUM(R3:U3)</f>
        <v>1283139</v>
      </c>
      <c r="G16">
        <f t="shared" ref="G16:G19" si="6">SUM(V3:Y3)</f>
        <v>1333186</v>
      </c>
      <c r="H16">
        <f t="shared" ref="H16:H18" si="7">SUM(Z3:AC3)</f>
        <v>1419606</v>
      </c>
    </row>
    <row r="17" spans="1:8">
      <c r="A17" t="s">
        <v>28</v>
      </c>
      <c r="B17">
        <f t="shared" ref="B17:B19" si="8">SUM(B4:E4)</f>
        <v>244658</v>
      </c>
      <c r="C17">
        <f t="shared" ref="C17:C19" si="9">SUM(F4:I4)</f>
        <v>275847</v>
      </c>
      <c r="D17">
        <f t="shared" si="3"/>
        <v>309575</v>
      </c>
      <c r="E17">
        <f t="shared" si="4"/>
        <v>319223</v>
      </c>
      <c r="F17">
        <f t="shared" si="5"/>
        <v>329545</v>
      </c>
      <c r="G17">
        <f t="shared" si="6"/>
        <v>338848</v>
      </c>
      <c r="H17">
        <f t="shared" si="7"/>
        <v>358391</v>
      </c>
    </row>
    <row r="18" spans="1:8">
      <c r="A18" t="s">
        <v>23</v>
      </c>
      <c r="B18">
        <f t="shared" si="8"/>
        <v>466753</v>
      </c>
      <c r="C18">
        <f t="shared" si="9"/>
        <v>520469</v>
      </c>
      <c r="D18">
        <f t="shared" si="3"/>
        <v>572553</v>
      </c>
      <c r="E18">
        <f t="shared" si="4"/>
        <v>595230</v>
      </c>
      <c r="F18">
        <f t="shared" si="5"/>
        <v>603240</v>
      </c>
      <c r="G18">
        <f t="shared" si="6"/>
        <v>611812</v>
      </c>
      <c r="H18">
        <f t="shared" si="7"/>
        <v>650045</v>
      </c>
    </row>
    <row r="19" spans="1:8">
      <c r="A19" t="s">
        <v>26</v>
      </c>
      <c r="B19">
        <f t="shared" si="8"/>
        <v>353529.5</v>
      </c>
      <c r="C19">
        <f t="shared" si="9"/>
        <v>404148.4</v>
      </c>
      <c r="D19">
        <f t="shared" si="3"/>
        <v>442218.89999999997</v>
      </c>
      <c r="E19">
        <f t="shared" si="4"/>
        <v>461173.9</v>
      </c>
      <c r="F19">
        <f t="shared" si="5"/>
        <v>464027.7</v>
      </c>
      <c r="G19">
        <f t="shared" si="6"/>
        <v>477204.5</v>
      </c>
      <c r="H19">
        <f>SUM(Z6:AC6)</f>
        <v>497008.8204426922</v>
      </c>
    </row>
    <row r="21" spans="1:8">
      <c r="B21">
        <v>2009</v>
      </c>
      <c r="C21">
        <v>2010</v>
      </c>
      <c r="D21">
        <v>2011</v>
      </c>
      <c r="E21">
        <v>2012</v>
      </c>
      <c r="F21">
        <v>2013</v>
      </c>
      <c r="G21">
        <v>2014</v>
      </c>
      <c r="H21">
        <v>2015</v>
      </c>
    </row>
    <row r="22" spans="1:8">
      <c r="A22" t="s">
        <v>272</v>
      </c>
      <c r="B22">
        <v>100</v>
      </c>
      <c r="C22">
        <f>C16/B16*B22</f>
        <v>117.20839963872523</v>
      </c>
      <c r="D22">
        <f t="shared" ref="D22:H25" si="10">D16/C16*C22</f>
        <v>130.26203174057031</v>
      </c>
      <c r="E22">
        <f t="shared" si="10"/>
        <v>136.22252806330911</v>
      </c>
      <c r="F22">
        <f t="shared" si="10"/>
        <v>137.96600146230273</v>
      </c>
      <c r="G22">
        <f t="shared" si="10"/>
        <v>143.34716786374784</v>
      </c>
      <c r="H22">
        <f t="shared" si="10"/>
        <v>152.63924132295392</v>
      </c>
    </row>
    <row r="23" spans="1:8">
      <c r="A23" t="s">
        <v>28</v>
      </c>
      <c r="B23">
        <v>100</v>
      </c>
      <c r="C23">
        <f>C17/B17*B23</f>
        <v>112.74799924792976</v>
      </c>
      <c r="D23">
        <f t="shared" si="10"/>
        <v>126.53377367590677</v>
      </c>
      <c r="E23">
        <f t="shared" si="10"/>
        <v>130.47723761332142</v>
      </c>
      <c r="F23">
        <f t="shared" si="10"/>
        <v>134.696188148354</v>
      </c>
      <c r="G23">
        <f t="shared" si="10"/>
        <v>138.49863891636485</v>
      </c>
      <c r="H23">
        <f t="shared" si="10"/>
        <v>146.48652404581085</v>
      </c>
    </row>
    <row r="24" spans="1:8">
      <c r="A24" t="s">
        <v>23</v>
      </c>
      <c r="B24">
        <v>100</v>
      </c>
      <c r="C24">
        <f>C18/B18*B24</f>
        <v>111.50844236673359</v>
      </c>
      <c r="D24">
        <f t="shared" si="10"/>
        <v>122.66723513292899</v>
      </c>
      <c r="E24">
        <f t="shared" si="10"/>
        <v>127.52569346099544</v>
      </c>
      <c r="F24">
        <f t="shared" si="10"/>
        <v>129.24180455187218</v>
      </c>
      <c r="G24">
        <f t="shared" si="10"/>
        <v>131.07832193901271</v>
      </c>
      <c r="H24">
        <f t="shared" si="10"/>
        <v>139.26959226828751</v>
      </c>
    </row>
    <row r="25" spans="1:8">
      <c r="A25" t="s">
        <v>26</v>
      </c>
      <c r="B25">
        <v>100</v>
      </c>
      <c r="C25">
        <f>C19/B19*B25</f>
        <v>114.31815449630088</v>
      </c>
      <c r="D25">
        <f t="shared" si="10"/>
        <v>125.08684565220157</v>
      </c>
      <c r="E25">
        <f t="shared" si="10"/>
        <v>130.44849156859613</v>
      </c>
      <c r="F25">
        <f t="shared" si="10"/>
        <v>131.25572264832215</v>
      </c>
      <c r="G25">
        <f t="shared" si="10"/>
        <v>134.98293636033205</v>
      </c>
      <c r="H25">
        <f t="shared" si="10"/>
        <v>140.58482260821015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G269"/>
  <sheetViews>
    <sheetView zoomScale="70" zoomScaleNormal="70" workbookViewId="0"/>
  </sheetViews>
  <sheetFormatPr baseColWidth="10" defaultRowHeight="15"/>
  <sheetData>
    <row r="1" spans="1:5">
      <c r="A1" s="17" t="s">
        <v>133</v>
      </c>
      <c r="B1" s="10"/>
    </row>
    <row r="2" spans="1:5">
      <c r="A2" s="17" t="s">
        <v>134</v>
      </c>
      <c r="B2" s="10"/>
    </row>
    <row r="3" spans="1:5">
      <c r="A3" s="17" t="s">
        <v>135</v>
      </c>
      <c r="B3" s="10"/>
    </row>
    <row r="4" spans="1:5">
      <c r="A4" s="16"/>
      <c r="B4" s="10"/>
      <c r="D4" t="s">
        <v>298</v>
      </c>
      <c r="E4" t="s">
        <v>136</v>
      </c>
    </row>
    <row r="5" spans="1:5">
      <c r="A5" s="15"/>
      <c r="B5" s="10"/>
      <c r="C5" s="18">
        <v>36191</v>
      </c>
      <c r="D5" s="15">
        <v>97.01</v>
      </c>
      <c r="E5" s="14">
        <v>1.1594329999999999</v>
      </c>
    </row>
    <row r="6" spans="1:5">
      <c r="A6" s="18"/>
      <c r="B6" s="10"/>
      <c r="C6" s="18">
        <v>36219</v>
      </c>
      <c r="D6" s="15">
        <v>96.29</v>
      </c>
      <c r="E6" s="14">
        <v>1.120609</v>
      </c>
    </row>
    <row r="7" spans="1:5">
      <c r="A7" s="18"/>
      <c r="B7" s="10"/>
      <c r="C7" s="18">
        <v>36250</v>
      </c>
      <c r="D7" s="15">
        <v>95.6</v>
      </c>
      <c r="E7" s="14">
        <v>1.0884510000000001</v>
      </c>
    </row>
    <row r="8" spans="1:5">
      <c r="A8" s="18"/>
      <c r="B8" s="10"/>
      <c r="C8" s="18">
        <v>36280</v>
      </c>
      <c r="D8" s="15">
        <v>95.03</v>
      </c>
      <c r="E8" s="14">
        <v>1.0696300000000001</v>
      </c>
    </row>
    <row r="9" spans="1:5">
      <c r="A9" s="18"/>
      <c r="B9" s="10"/>
      <c r="C9" s="18">
        <v>36311</v>
      </c>
      <c r="D9" s="15">
        <v>94.8</v>
      </c>
      <c r="E9" s="14">
        <v>1.06227</v>
      </c>
    </row>
    <row r="10" spans="1:5">
      <c r="A10" s="18"/>
      <c r="B10" s="10"/>
      <c r="C10" s="18">
        <v>36341</v>
      </c>
      <c r="D10" s="15">
        <v>94.03</v>
      </c>
      <c r="E10" s="14">
        <v>1.037733</v>
      </c>
    </row>
    <row r="11" spans="1:5">
      <c r="A11" s="18"/>
      <c r="B11" s="10"/>
      <c r="C11" s="18">
        <v>36372</v>
      </c>
      <c r="D11" s="15">
        <v>94.02</v>
      </c>
      <c r="E11" s="14">
        <v>1.0368580000000001</v>
      </c>
    </row>
    <row r="12" spans="1:5">
      <c r="A12" s="18"/>
      <c r="B12" s="10"/>
      <c r="C12" s="18">
        <v>36403</v>
      </c>
      <c r="D12" s="15">
        <v>94.63</v>
      </c>
      <c r="E12" s="14">
        <v>1.0604800000000001</v>
      </c>
    </row>
    <row r="13" spans="1:5">
      <c r="A13" s="18"/>
      <c r="B13" s="10"/>
      <c r="C13" s="18">
        <v>36433</v>
      </c>
      <c r="D13" s="15">
        <v>94.12</v>
      </c>
      <c r="E13" s="14">
        <v>1.0498240000000001</v>
      </c>
    </row>
    <row r="14" spans="1:5">
      <c r="A14" s="18"/>
      <c r="B14" s="10"/>
      <c r="C14" s="18">
        <v>36464</v>
      </c>
      <c r="D14" s="15">
        <v>94.65</v>
      </c>
      <c r="E14" s="14">
        <v>1.0706279999999999</v>
      </c>
    </row>
    <row r="15" spans="1:5">
      <c r="A15" s="18"/>
      <c r="B15" s="10"/>
      <c r="C15" s="18">
        <v>36494</v>
      </c>
      <c r="D15" s="15">
        <v>93.58</v>
      </c>
      <c r="E15" s="14">
        <v>1.032632</v>
      </c>
    </row>
    <row r="16" spans="1:5">
      <c r="A16" s="18"/>
      <c r="B16" s="10"/>
      <c r="C16" s="18">
        <v>36525</v>
      </c>
      <c r="D16" s="15">
        <v>92.77</v>
      </c>
      <c r="E16" s="14">
        <v>1.011142</v>
      </c>
    </row>
    <row r="17" spans="1:5">
      <c r="A17" s="18"/>
      <c r="B17" s="10"/>
      <c r="C17" s="18">
        <v>36556</v>
      </c>
      <c r="D17" s="15">
        <v>92.8</v>
      </c>
      <c r="E17" s="14">
        <v>1.012853</v>
      </c>
    </row>
    <row r="18" spans="1:5">
      <c r="A18" s="18"/>
      <c r="B18" s="10"/>
      <c r="C18" s="18">
        <v>36585</v>
      </c>
      <c r="D18" s="15">
        <v>92.17</v>
      </c>
      <c r="E18" s="14">
        <v>0.98301799999999995</v>
      </c>
    </row>
    <row r="19" spans="1:5">
      <c r="A19" s="18"/>
      <c r="B19" s="10"/>
      <c r="C19" s="18">
        <v>36616</v>
      </c>
      <c r="D19" s="15">
        <v>91.5</v>
      </c>
      <c r="E19" s="14">
        <v>0.96481499999999998</v>
      </c>
    </row>
    <row r="20" spans="1:5">
      <c r="A20" s="18"/>
      <c r="B20" s="10"/>
      <c r="C20" s="18">
        <v>36646</v>
      </c>
      <c r="D20" s="15">
        <v>90.88</v>
      </c>
      <c r="E20" s="14">
        <v>0.94652000000000003</v>
      </c>
    </row>
    <row r="21" spans="1:5">
      <c r="A21" s="18"/>
      <c r="B21" s="10"/>
      <c r="C21" s="18">
        <v>36677</v>
      </c>
      <c r="D21" s="15">
        <v>90.08</v>
      </c>
      <c r="E21" s="14">
        <v>0.90798100000000004</v>
      </c>
    </row>
    <row r="22" spans="1:5">
      <c r="A22" s="18"/>
      <c r="B22" s="10"/>
      <c r="C22" s="18">
        <v>36707</v>
      </c>
      <c r="D22" s="15">
        <v>91.56</v>
      </c>
      <c r="E22" s="14">
        <v>0.94912200000000002</v>
      </c>
    </row>
    <row r="23" spans="1:5">
      <c r="A23" s="18"/>
      <c r="B23" s="10"/>
      <c r="C23" s="18">
        <v>36738</v>
      </c>
      <c r="D23" s="15">
        <v>91.31</v>
      </c>
      <c r="E23" s="14">
        <v>0.93993300000000002</v>
      </c>
    </row>
    <row r="24" spans="1:5">
      <c r="A24" s="18"/>
      <c r="B24" s="10"/>
      <c r="C24" s="18">
        <v>36769</v>
      </c>
      <c r="D24" s="15">
        <v>90.17</v>
      </c>
      <c r="E24" s="14">
        <v>0.90551499999999996</v>
      </c>
    </row>
    <row r="25" spans="1:5">
      <c r="A25" s="18"/>
      <c r="B25" s="10"/>
      <c r="C25" s="18">
        <v>36799</v>
      </c>
      <c r="D25" s="15">
        <v>89.32</v>
      </c>
      <c r="E25" s="14">
        <v>0.87119899999999995</v>
      </c>
    </row>
    <row r="26" spans="1:5">
      <c r="A26" s="18"/>
      <c r="B26" s="10"/>
      <c r="C26" s="18">
        <v>36830</v>
      </c>
      <c r="D26" s="15">
        <v>88.82</v>
      </c>
      <c r="E26" s="14">
        <v>0.85563999999999996</v>
      </c>
    </row>
    <row r="27" spans="1:5">
      <c r="A27" s="18"/>
      <c r="B27" s="10"/>
      <c r="C27" s="18">
        <v>36860</v>
      </c>
      <c r="D27" s="15">
        <v>89.13</v>
      </c>
      <c r="E27" s="14">
        <v>0.85553100000000004</v>
      </c>
    </row>
    <row r="28" spans="1:5">
      <c r="A28" s="18"/>
      <c r="B28" s="10"/>
      <c r="C28" s="18">
        <v>36891</v>
      </c>
      <c r="D28" s="15">
        <v>90.57</v>
      </c>
      <c r="E28" s="14">
        <v>0.89970300000000003</v>
      </c>
    </row>
    <row r="29" spans="1:5">
      <c r="A29" s="18"/>
      <c r="B29" s="10"/>
      <c r="C29" s="18">
        <v>36922</v>
      </c>
      <c r="D29" s="15">
        <v>92.21</v>
      </c>
      <c r="E29" s="14">
        <v>0.93857400000000002</v>
      </c>
    </row>
    <row r="30" spans="1:5">
      <c r="A30" s="18"/>
      <c r="B30" s="10"/>
      <c r="C30" s="18">
        <v>36950</v>
      </c>
      <c r="D30" s="15">
        <v>91.86</v>
      </c>
      <c r="E30" s="14">
        <v>0.92098599999999997</v>
      </c>
    </row>
    <row r="31" spans="1:5">
      <c r="A31" s="18"/>
      <c r="B31" s="10"/>
      <c r="C31" s="18">
        <v>36981</v>
      </c>
      <c r="D31" s="15">
        <v>91.95</v>
      </c>
      <c r="E31" s="14">
        <v>0.90949999999999998</v>
      </c>
    </row>
    <row r="32" spans="1:5">
      <c r="A32" s="18"/>
      <c r="B32" s="10"/>
      <c r="C32" s="18">
        <v>37011</v>
      </c>
      <c r="D32" s="15">
        <v>91.72</v>
      </c>
      <c r="E32" s="14">
        <v>0.89204000000000006</v>
      </c>
    </row>
    <row r="33" spans="1:5">
      <c r="A33" s="18"/>
      <c r="B33" s="10"/>
      <c r="C33" s="18">
        <v>37042</v>
      </c>
      <c r="D33" s="15">
        <v>90.94</v>
      </c>
      <c r="E33" s="14">
        <v>0.87648400000000004</v>
      </c>
    </row>
    <row r="34" spans="1:5">
      <c r="A34" s="18"/>
      <c r="B34" s="10"/>
      <c r="C34" s="18">
        <v>37072</v>
      </c>
      <c r="D34" s="15">
        <v>90.36</v>
      </c>
      <c r="E34" s="14">
        <v>0.85359200000000002</v>
      </c>
    </row>
    <row r="35" spans="1:5">
      <c r="A35" s="18"/>
      <c r="B35" s="10"/>
      <c r="C35" s="18">
        <v>37103</v>
      </c>
      <c r="D35" s="15">
        <v>90.82</v>
      </c>
      <c r="E35" s="14">
        <v>0.85959799999999997</v>
      </c>
    </row>
    <row r="36" spans="1:5">
      <c r="A36" s="18"/>
      <c r="B36" s="10"/>
      <c r="C36" s="18">
        <v>37134</v>
      </c>
      <c r="D36" s="15">
        <v>92.1</v>
      </c>
      <c r="E36" s="14">
        <v>0.90065899999999999</v>
      </c>
    </row>
    <row r="37" spans="1:5">
      <c r="A37" s="18"/>
      <c r="B37" s="10"/>
      <c r="C37" s="18">
        <v>37164</v>
      </c>
      <c r="D37" s="15">
        <v>92.46</v>
      </c>
      <c r="E37" s="14">
        <v>0.91203699999999999</v>
      </c>
    </row>
    <row r="38" spans="1:5">
      <c r="A38" s="18"/>
      <c r="B38" s="10"/>
      <c r="C38" s="18">
        <v>37195</v>
      </c>
      <c r="D38" s="15">
        <v>92.52</v>
      </c>
      <c r="E38" s="14">
        <v>0.90621499999999999</v>
      </c>
    </row>
    <row r="39" spans="1:5">
      <c r="A39" s="18"/>
      <c r="B39" s="10"/>
      <c r="C39" s="18">
        <v>37225</v>
      </c>
      <c r="D39" s="15">
        <v>91.83</v>
      </c>
      <c r="E39" s="14">
        <v>0.88741300000000001</v>
      </c>
    </row>
    <row r="40" spans="1:5">
      <c r="A40" s="18"/>
      <c r="B40" s="10"/>
      <c r="C40" s="18">
        <v>37256</v>
      </c>
      <c r="D40" s="15">
        <v>92.05</v>
      </c>
      <c r="E40" s="14">
        <v>0.89240200000000003</v>
      </c>
    </row>
    <row r="41" spans="1:5">
      <c r="A41" s="18"/>
      <c r="B41" s="10"/>
      <c r="C41" s="18">
        <v>37287</v>
      </c>
      <c r="D41" s="15">
        <v>91.87</v>
      </c>
      <c r="E41" s="14">
        <v>0.88478900000000005</v>
      </c>
    </row>
    <row r="42" spans="1:5">
      <c r="A42" s="18"/>
      <c r="B42" s="10"/>
      <c r="C42" s="18">
        <v>37315</v>
      </c>
      <c r="D42" s="15">
        <v>91.56</v>
      </c>
      <c r="E42" s="14">
        <v>0.86995800000000001</v>
      </c>
    </row>
    <row r="43" spans="1:5">
      <c r="A43" s="18"/>
      <c r="B43" s="10"/>
      <c r="C43" s="18">
        <v>37346</v>
      </c>
      <c r="D43" s="15">
        <v>91.64</v>
      </c>
      <c r="E43" s="14">
        <v>0.87611499999999998</v>
      </c>
    </row>
    <row r="44" spans="1:5">
      <c r="A44" s="18"/>
      <c r="B44" s="10"/>
      <c r="C44" s="18">
        <v>37376</v>
      </c>
      <c r="D44" s="15">
        <v>91.81</v>
      </c>
      <c r="E44" s="14">
        <v>0.88516600000000001</v>
      </c>
    </row>
    <row r="45" spans="1:5">
      <c r="A45" s="18"/>
      <c r="B45" s="10"/>
      <c r="C45" s="18">
        <v>37407</v>
      </c>
      <c r="D45" s="15">
        <v>92.75</v>
      </c>
      <c r="E45" s="14">
        <v>0.91599299999999995</v>
      </c>
    </row>
    <row r="46" spans="1:5">
      <c r="A46" s="18"/>
      <c r="B46" s="10"/>
      <c r="C46" s="18">
        <v>37437</v>
      </c>
      <c r="D46" s="15">
        <v>93.98</v>
      </c>
      <c r="E46" s="14">
        <v>0.95485500000000001</v>
      </c>
    </row>
    <row r="47" spans="1:5">
      <c r="A47" s="18"/>
      <c r="B47" s="10"/>
      <c r="C47" s="18">
        <v>37468</v>
      </c>
      <c r="D47" s="15">
        <v>94.87</v>
      </c>
      <c r="E47" s="14">
        <v>0.99415799999999999</v>
      </c>
    </row>
    <row r="48" spans="1:5">
      <c r="A48" s="18"/>
      <c r="B48" s="10"/>
      <c r="C48" s="18">
        <v>37499</v>
      </c>
      <c r="D48" s="15">
        <v>94.61</v>
      </c>
      <c r="E48" s="14">
        <v>0.97770699999999999</v>
      </c>
    </row>
    <row r="49" spans="1:5">
      <c r="A49" s="18"/>
      <c r="B49" s="10"/>
      <c r="C49" s="18">
        <v>37529</v>
      </c>
      <c r="D49" s="15">
        <v>94.73</v>
      </c>
      <c r="E49" s="14">
        <v>0.98020499999999999</v>
      </c>
    </row>
    <row r="50" spans="1:5">
      <c r="A50" s="18"/>
      <c r="B50" s="10"/>
      <c r="C50" s="18">
        <v>37560</v>
      </c>
      <c r="D50" s="15">
        <v>94.92</v>
      </c>
      <c r="E50" s="14">
        <v>0.98179799999999995</v>
      </c>
    </row>
    <row r="51" spans="1:5">
      <c r="A51" s="18"/>
      <c r="B51" s="10"/>
      <c r="C51" s="18">
        <v>37590</v>
      </c>
      <c r="D51" s="15">
        <v>95.26</v>
      </c>
      <c r="E51" s="14">
        <v>1.0024029999999999</v>
      </c>
    </row>
    <row r="52" spans="1:5">
      <c r="A52" s="18"/>
      <c r="B52" s="10"/>
      <c r="C52" s="18">
        <v>37621</v>
      </c>
      <c r="D52" s="15">
        <v>95.72</v>
      </c>
      <c r="E52" s="14">
        <v>1.016637</v>
      </c>
    </row>
    <row r="53" spans="1:5">
      <c r="A53" s="18"/>
      <c r="B53" s="10"/>
      <c r="C53" s="18">
        <v>37652</v>
      </c>
      <c r="D53" s="15">
        <v>96.89</v>
      </c>
      <c r="E53" s="14">
        <v>1.060419</v>
      </c>
    </row>
    <row r="54" spans="1:5">
      <c r="A54" s="18"/>
      <c r="B54" s="10"/>
      <c r="C54" s="18">
        <v>37680</v>
      </c>
      <c r="D54" s="15">
        <v>97.46</v>
      </c>
      <c r="E54" s="14">
        <v>1.0783370000000001</v>
      </c>
    </row>
    <row r="55" spans="1:5">
      <c r="A55" s="18"/>
      <c r="B55" s="10"/>
      <c r="C55" s="18">
        <v>37711</v>
      </c>
      <c r="D55" s="15">
        <v>97.72</v>
      </c>
      <c r="E55" s="14">
        <v>1.0793969999999999</v>
      </c>
    </row>
    <row r="56" spans="1:5">
      <c r="A56" s="18"/>
      <c r="B56" s="10"/>
      <c r="C56" s="18">
        <v>37741</v>
      </c>
      <c r="D56" s="15">
        <v>97.8</v>
      </c>
      <c r="E56" s="14">
        <v>1.0842529999999999</v>
      </c>
    </row>
    <row r="57" spans="1:5">
      <c r="A57" s="18"/>
      <c r="B57" s="10"/>
      <c r="C57" s="18">
        <v>37772</v>
      </c>
      <c r="D57" s="15">
        <v>99.41</v>
      </c>
      <c r="E57" s="14">
        <v>1.1540680000000001</v>
      </c>
    </row>
    <row r="58" spans="1:5">
      <c r="A58" s="18"/>
      <c r="B58" s="10"/>
      <c r="C58" s="18">
        <v>37802</v>
      </c>
      <c r="D58" s="15">
        <v>99.54</v>
      </c>
      <c r="E58" s="14">
        <v>1.169205</v>
      </c>
    </row>
    <row r="59" spans="1:5">
      <c r="A59" s="18"/>
      <c r="B59" s="10"/>
      <c r="C59" s="18">
        <v>37833</v>
      </c>
      <c r="D59" s="15">
        <v>98.88</v>
      </c>
      <c r="E59" s="14">
        <v>1.1389560000000001</v>
      </c>
    </row>
    <row r="60" spans="1:5">
      <c r="A60" s="18"/>
      <c r="B60" s="10"/>
      <c r="C60" s="18">
        <v>37864</v>
      </c>
      <c r="D60" s="15">
        <v>98.36</v>
      </c>
      <c r="E60" s="14">
        <v>1.115421</v>
      </c>
    </row>
    <row r="61" spans="1:5">
      <c r="A61" s="18"/>
      <c r="B61" s="10"/>
      <c r="C61" s="18">
        <v>37894</v>
      </c>
      <c r="D61" s="15">
        <v>98.32</v>
      </c>
      <c r="E61" s="14">
        <v>1.1211549999999999</v>
      </c>
    </row>
    <row r="62" spans="1:5">
      <c r="A62" s="18"/>
      <c r="B62" s="10"/>
      <c r="C62" s="18">
        <v>37925</v>
      </c>
      <c r="D62" s="15">
        <v>99.2</v>
      </c>
      <c r="E62" s="14">
        <v>1.1713610000000001</v>
      </c>
    </row>
    <row r="63" spans="1:5">
      <c r="A63" s="18"/>
      <c r="B63" s="10"/>
      <c r="C63" s="18">
        <v>37955</v>
      </c>
      <c r="D63" s="15">
        <v>99.18</v>
      </c>
      <c r="E63" s="14">
        <v>1.1706700000000001</v>
      </c>
    </row>
    <row r="64" spans="1:5">
      <c r="A64" s="18"/>
      <c r="B64" s="10"/>
      <c r="C64" s="18">
        <v>37986</v>
      </c>
      <c r="D64" s="15">
        <v>100.46</v>
      </c>
      <c r="E64" s="14">
        <v>1.226736</v>
      </c>
    </row>
    <row r="65" spans="1:5">
      <c r="A65" s="18"/>
      <c r="B65" s="10"/>
      <c r="C65" s="18">
        <v>38017</v>
      </c>
      <c r="D65" s="15">
        <v>100.94</v>
      </c>
      <c r="E65" s="14">
        <v>1.2609159999999999</v>
      </c>
    </row>
    <row r="66" spans="1:5">
      <c r="A66" s="18"/>
      <c r="B66" s="10"/>
      <c r="C66" s="18">
        <v>38046</v>
      </c>
      <c r="D66" s="15">
        <v>100.89</v>
      </c>
      <c r="E66" s="14">
        <v>1.2614639999999999</v>
      </c>
    </row>
    <row r="67" spans="1:5">
      <c r="A67" s="18"/>
      <c r="B67" s="10"/>
      <c r="C67" s="18">
        <v>38077</v>
      </c>
      <c r="D67" s="15">
        <v>100.04</v>
      </c>
      <c r="E67" s="14">
        <v>1.22726</v>
      </c>
    </row>
    <row r="68" spans="1:5">
      <c r="A68" s="18"/>
      <c r="B68" s="10"/>
      <c r="C68" s="18">
        <v>38107</v>
      </c>
      <c r="D68" s="15">
        <v>99.32</v>
      </c>
      <c r="E68" s="14">
        <v>1.203665</v>
      </c>
    </row>
    <row r="69" spans="1:5">
      <c r="A69" s="18"/>
      <c r="B69" s="10"/>
      <c r="C69" s="18">
        <v>38138</v>
      </c>
      <c r="D69" s="15">
        <v>99.83</v>
      </c>
      <c r="E69" s="14">
        <v>1.2002870000000001</v>
      </c>
    </row>
    <row r="70" spans="1:5">
      <c r="A70" s="18"/>
      <c r="B70" s="10"/>
      <c r="C70" s="18">
        <v>38168</v>
      </c>
      <c r="D70" s="15">
        <v>99.86</v>
      </c>
      <c r="E70" s="14">
        <v>1.214925</v>
      </c>
    </row>
    <row r="71" spans="1:5">
      <c r="A71" s="18"/>
      <c r="B71" s="10"/>
      <c r="C71" s="18">
        <v>38199</v>
      </c>
      <c r="D71" s="15">
        <v>100.04</v>
      </c>
      <c r="E71" s="14">
        <v>1.226877</v>
      </c>
    </row>
    <row r="72" spans="1:5">
      <c r="A72" s="18"/>
      <c r="B72" s="10"/>
      <c r="C72" s="18">
        <v>38230</v>
      </c>
      <c r="D72" s="15">
        <v>99.99</v>
      </c>
      <c r="E72" s="14">
        <v>1.218116</v>
      </c>
    </row>
    <row r="73" spans="1:5">
      <c r="A73" s="18"/>
      <c r="B73" s="10"/>
      <c r="C73" s="18">
        <v>38260</v>
      </c>
      <c r="D73" s="15">
        <v>100.14</v>
      </c>
      <c r="E73" s="14">
        <v>1.2261519999999999</v>
      </c>
    </row>
    <row r="74" spans="1:5">
      <c r="A74" s="18"/>
      <c r="B74" s="10"/>
      <c r="C74" s="18">
        <v>38291</v>
      </c>
      <c r="D74" s="15">
        <v>100.65</v>
      </c>
      <c r="E74" s="14">
        <v>1.249037</v>
      </c>
    </row>
    <row r="75" spans="1:5">
      <c r="A75" s="18"/>
      <c r="B75" s="10"/>
      <c r="C75" s="18">
        <v>38321</v>
      </c>
      <c r="D75" s="15">
        <v>101.3</v>
      </c>
      <c r="E75" s="14">
        <v>1.298316</v>
      </c>
    </row>
    <row r="76" spans="1:5">
      <c r="A76" s="18"/>
      <c r="B76" s="10"/>
      <c r="C76" s="18">
        <v>38352</v>
      </c>
      <c r="D76" s="15">
        <v>101.87</v>
      </c>
      <c r="E76" s="14">
        <v>1.342733</v>
      </c>
    </row>
    <row r="77" spans="1:5">
      <c r="A77" s="18"/>
      <c r="B77" s="10"/>
      <c r="C77" s="18">
        <v>38383</v>
      </c>
      <c r="D77" s="15">
        <v>101.27</v>
      </c>
      <c r="E77" s="14">
        <v>1.330047</v>
      </c>
    </row>
    <row r="78" spans="1:5">
      <c r="A78" s="18"/>
      <c r="B78" s="10"/>
      <c r="C78" s="18">
        <v>38411</v>
      </c>
      <c r="D78" s="15">
        <v>100.85</v>
      </c>
      <c r="E78" s="14">
        <v>1.299736</v>
      </c>
    </row>
    <row r="79" spans="1:5">
      <c r="A79" s="18"/>
      <c r="B79" s="10"/>
      <c r="C79" s="18">
        <v>38442</v>
      </c>
      <c r="D79" s="15">
        <v>101.25</v>
      </c>
      <c r="E79" s="14">
        <v>1.3202370000000001</v>
      </c>
    </row>
    <row r="80" spans="1:5">
      <c r="A80" s="18"/>
      <c r="B80" s="10"/>
      <c r="C80" s="18">
        <v>38472</v>
      </c>
      <c r="D80" s="15">
        <v>100.84</v>
      </c>
      <c r="E80" s="14">
        <v>1.2944070000000001</v>
      </c>
    </row>
    <row r="81" spans="1:5">
      <c r="A81" s="18"/>
      <c r="B81" s="10"/>
      <c r="C81" s="18">
        <v>38503</v>
      </c>
      <c r="D81" s="15">
        <v>100.29</v>
      </c>
      <c r="E81" s="14">
        <v>1.2703709999999999</v>
      </c>
    </row>
    <row r="82" spans="1:5">
      <c r="A82" s="18"/>
      <c r="B82" s="10"/>
      <c r="C82" s="18">
        <v>38533</v>
      </c>
      <c r="D82" s="15">
        <v>99.03</v>
      </c>
      <c r="E82" s="14">
        <v>1.217058</v>
      </c>
    </row>
    <row r="83" spans="1:5">
      <c r="A83" s="18"/>
      <c r="B83" s="10"/>
      <c r="C83" s="18">
        <v>38564</v>
      </c>
      <c r="D83" s="15">
        <v>99.06</v>
      </c>
      <c r="E83" s="14">
        <v>1.2025539999999999</v>
      </c>
    </row>
    <row r="84" spans="1:5">
      <c r="A84" s="18"/>
      <c r="B84" s="10"/>
      <c r="C84" s="18">
        <v>38595</v>
      </c>
      <c r="D84" s="15">
        <v>99.33</v>
      </c>
      <c r="E84" s="14">
        <v>1.2297750000000001</v>
      </c>
    </row>
    <row r="85" spans="1:5">
      <c r="A85" s="18"/>
      <c r="B85" s="10"/>
      <c r="C85" s="18">
        <v>38625</v>
      </c>
      <c r="D85" s="15">
        <v>99.11</v>
      </c>
      <c r="E85" s="14">
        <v>1.22664</v>
      </c>
    </row>
    <row r="86" spans="1:5">
      <c r="A86" s="18"/>
      <c r="B86" s="10"/>
      <c r="C86" s="18">
        <v>38656</v>
      </c>
      <c r="D86" s="15">
        <v>98.85</v>
      </c>
      <c r="E86" s="14">
        <v>1.203514</v>
      </c>
    </row>
    <row r="87" spans="1:5">
      <c r="A87" s="18"/>
      <c r="B87" s="10"/>
      <c r="C87" s="18">
        <v>38686</v>
      </c>
      <c r="D87" s="15">
        <v>98.43</v>
      </c>
      <c r="E87" s="14">
        <v>1.179138</v>
      </c>
    </row>
    <row r="88" spans="1:5">
      <c r="A88" s="18"/>
      <c r="B88" s="10"/>
      <c r="C88" s="18">
        <v>38717</v>
      </c>
      <c r="D88" s="15">
        <v>98.44</v>
      </c>
      <c r="E88" s="14">
        <v>1.1859999999999999</v>
      </c>
    </row>
    <row r="89" spans="1:5">
      <c r="A89" s="18"/>
      <c r="B89" s="10"/>
      <c r="C89" s="18">
        <v>38748</v>
      </c>
      <c r="D89" s="15">
        <v>98.75</v>
      </c>
      <c r="E89" s="14">
        <v>1.2107190000000001</v>
      </c>
    </row>
    <row r="90" spans="1:5">
      <c r="A90" s="18"/>
      <c r="B90" s="10"/>
      <c r="C90" s="18">
        <v>38776</v>
      </c>
      <c r="D90" s="15">
        <v>98.31</v>
      </c>
      <c r="E90" s="14">
        <v>1.1946049999999999</v>
      </c>
    </row>
    <row r="91" spans="1:5">
      <c r="A91" s="18"/>
      <c r="B91" s="10"/>
      <c r="C91" s="18">
        <v>38807</v>
      </c>
      <c r="D91" s="15">
        <v>98.65</v>
      </c>
      <c r="E91" s="14">
        <v>1.201838</v>
      </c>
    </row>
    <row r="92" spans="1:5">
      <c r="A92" s="18"/>
      <c r="B92" s="10"/>
      <c r="C92" s="18">
        <v>38837</v>
      </c>
      <c r="D92" s="15">
        <v>99.15</v>
      </c>
      <c r="E92" s="14">
        <v>1.2255419999999999</v>
      </c>
    </row>
    <row r="93" spans="1:5">
      <c r="A93" s="18"/>
      <c r="B93" s="10"/>
      <c r="C93" s="18">
        <v>38868</v>
      </c>
      <c r="D93" s="15">
        <v>99.97</v>
      </c>
      <c r="E93" s="14">
        <v>1.276864</v>
      </c>
    </row>
    <row r="94" spans="1:5">
      <c r="A94" s="18"/>
      <c r="B94" s="10"/>
      <c r="C94" s="18">
        <v>38898</v>
      </c>
      <c r="D94" s="15">
        <v>100.18</v>
      </c>
      <c r="E94" s="14">
        <v>1.2668459999999999</v>
      </c>
    </row>
    <row r="95" spans="1:5">
      <c r="A95" s="18"/>
      <c r="B95" s="10"/>
      <c r="C95" s="18">
        <v>38929</v>
      </c>
      <c r="D95" s="15">
        <v>100.23</v>
      </c>
      <c r="E95" s="14">
        <v>1.2697579999999999</v>
      </c>
    </row>
    <row r="96" spans="1:5">
      <c r="A96" s="18"/>
      <c r="B96" s="10"/>
      <c r="C96" s="18">
        <v>38960</v>
      </c>
      <c r="D96" s="15">
        <v>100.25</v>
      </c>
      <c r="E96" s="14">
        <v>1.280321</v>
      </c>
    </row>
    <row r="97" spans="1:5">
      <c r="A97" s="18"/>
      <c r="B97" s="10"/>
      <c r="C97" s="18">
        <v>38990</v>
      </c>
      <c r="D97" s="15">
        <v>100.13</v>
      </c>
      <c r="E97" s="14">
        <v>1.2737130000000001</v>
      </c>
    </row>
    <row r="98" spans="1:5">
      <c r="A98" s="18"/>
      <c r="B98" s="10"/>
      <c r="C98" s="18">
        <v>39021</v>
      </c>
      <c r="D98" s="15">
        <v>99.82</v>
      </c>
      <c r="E98" s="14">
        <v>1.2620439999999999</v>
      </c>
    </row>
    <row r="99" spans="1:5">
      <c r="A99" s="18"/>
      <c r="B99" s="10"/>
      <c r="C99" s="18">
        <v>39051</v>
      </c>
      <c r="D99" s="15">
        <v>100.13</v>
      </c>
      <c r="E99" s="14">
        <v>1.2875270000000001</v>
      </c>
    </row>
    <row r="100" spans="1:5">
      <c r="A100" s="18"/>
      <c r="B100" s="10"/>
      <c r="C100" s="18">
        <v>39082</v>
      </c>
      <c r="D100" s="15">
        <v>100.62</v>
      </c>
      <c r="E100" s="14">
        <v>1.3209569999999999</v>
      </c>
    </row>
    <row r="101" spans="1:5">
      <c r="A101" s="18"/>
      <c r="B101" s="10"/>
      <c r="C101" s="18">
        <v>39113</v>
      </c>
      <c r="D101" s="15">
        <v>100.24</v>
      </c>
      <c r="E101" s="14">
        <v>1.299218</v>
      </c>
    </row>
    <row r="102" spans="1:5">
      <c r="A102" s="18"/>
      <c r="B102" s="10"/>
      <c r="C102" s="18">
        <v>39141</v>
      </c>
      <c r="D102" s="15">
        <v>100.4</v>
      </c>
      <c r="E102" s="14">
        <v>1.3071550000000001</v>
      </c>
    </row>
    <row r="103" spans="1:5">
      <c r="A103" s="18"/>
      <c r="B103" s="10"/>
      <c r="C103" s="18">
        <v>39172</v>
      </c>
      <c r="D103" s="15">
        <v>100.75</v>
      </c>
      <c r="E103" s="14">
        <v>1.3238350000000001</v>
      </c>
    </row>
    <row r="104" spans="1:5">
      <c r="A104" s="18"/>
      <c r="B104" s="10"/>
      <c r="C104" s="18">
        <v>39202</v>
      </c>
      <c r="D104" s="15">
        <v>101.11</v>
      </c>
      <c r="E104" s="14">
        <v>1.3499749999999999</v>
      </c>
    </row>
    <row r="105" spans="1:5">
      <c r="A105" s="18"/>
      <c r="B105" s="10"/>
      <c r="C105" s="18">
        <v>39233</v>
      </c>
      <c r="D105" s="15">
        <v>101.02</v>
      </c>
      <c r="E105" s="14">
        <v>1.351307</v>
      </c>
    </row>
    <row r="106" spans="1:5">
      <c r="A106" s="18"/>
      <c r="B106" s="10"/>
      <c r="C106" s="18">
        <v>39263</v>
      </c>
      <c r="D106" s="15">
        <v>100.79</v>
      </c>
      <c r="E106" s="14">
        <v>1.341639</v>
      </c>
    </row>
    <row r="107" spans="1:5">
      <c r="A107" s="18"/>
      <c r="B107" s="10"/>
      <c r="C107" s="18">
        <v>39294</v>
      </c>
      <c r="D107" s="15">
        <v>101.09</v>
      </c>
      <c r="E107" s="14">
        <v>1.3717649999999999</v>
      </c>
    </row>
    <row r="108" spans="1:5">
      <c r="A108" s="18"/>
      <c r="B108" s="10"/>
      <c r="C108" s="18">
        <v>39325</v>
      </c>
      <c r="D108" s="15">
        <v>101.02</v>
      </c>
      <c r="E108" s="14">
        <v>1.3621190000000001</v>
      </c>
    </row>
    <row r="109" spans="1:5">
      <c r="A109" s="18"/>
      <c r="B109" s="10"/>
      <c r="C109" s="18">
        <v>39355</v>
      </c>
      <c r="D109" s="15">
        <v>101.45</v>
      </c>
      <c r="E109" s="14">
        <v>1.388938</v>
      </c>
    </row>
    <row r="110" spans="1:5">
      <c r="A110" s="18"/>
      <c r="B110" s="10"/>
      <c r="C110" s="18">
        <v>39386</v>
      </c>
      <c r="D110" s="15">
        <v>101.84</v>
      </c>
      <c r="E110" s="14">
        <v>1.422358</v>
      </c>
    </row>
    <row r="111" spans="1:5">
      <c r="A111" s="18"/>
      <c r="B111" s="10"/>
      <c r="C111" s="18">
        <v>39416</v>
      </c>
      <c r="D111" s="15">
        <v>102.56</v>
      </c>
      <c r="E111" s="14">
        <v>1.4665570000000001</v>
      </c>
    </row>
    <row r="112" spans="1:5">
      <c r="A112" s="18"/>
      <c r="B112" s="10"/>
      <c r="C112" s="18">
        <v>39447</v>
      </c>
      <c r="D112" s="15">
        <v>102.51</v>
      </c>
      <c r="E112" s="14">
        <v>1.4560679999999999</v>
      </c>
    </row>
    <row r="113" spans="1:5">
      <c r="A113" s="18"/>
      <c r="B113" s="10"/>
      <c r="C113" s="18">
        <v>39478</v>
      </c>
      <c r="D113" s="15">
        <v>102.73</v>
      </c>
      <c r="E113" s="14">
        <v>1.470302</v>
      </c>
    </row>
    <row r="114" spans="1:5">
      <c r="A114" s="18"/>
      <c r="B114" s="10"/>
      <c r="C114" s="18">
        <v>39507</v>
      </c>
      <c r="D114" s="15">
        <v>102.58</v>
      </c>
      <c r="E114" s="14">
        <v>1.471697</v>
      </c>
    </row>
    <row r="115" spans="1:5">
      <c r="A115" s="18"/>
      <c r="B115" s="10"/>
      <c r="C115" s="18">
        <v>39538</v>
      </c>
      <c r="D115" s="15">
        <v>103.93</v>
      </c>
      <c r="E115" s="14">
        <v>1.5481</v>
      </c>
    </row>
    <row r="116" spans="1:5">
      <c r="A116" s="18"/>
      <c r="B116" s="10"/>
      <c r="C116" s="18">
        <v>39568</v>
      </c>
      <c r="D116" s="15">
        <v>104.45</v>
      </c>
      <c r="E116" s="14">
        <v>1.576778</v>
      </c>
    </row>
    <row r="117" spans="1:5">
      <c r="A117" s="18"/>
      <c r="B117" s="10"/>
      <c r="C117" s="18">
        <v>39599</v>
      </c>
      <c r="D117" s="15">
        <v>104.06</v>
      </c>
      <c r="E117" s="14">
        <v>1.5543</v>
      </c>
    </row>
    <row r="118" spans="1:5">
      <c r="A118" s="18"/>
      <c r="B118" s="10"/>
      <c r="C118" s="18">
        <v>39629</v>
      </c>
      <c r="D118" s="15">
        <v>103.94</v>
      </c>
      <c r="E118" s="14">
        <v>1.554867</v>
      </c>
    </row>
    <row r="119" spans="1:5">
      <c r="A119" s="18"/>
      <c r="B119" s="10"/>
      <c r="C119" s="18">
        <v>39660</v>
      </c>
      <c r="D119" s="15">
        <v>104.07</v>
      </c>
      <c r="E119" s="14">
        <v>1.5748899999999999</v>
      </c>
    </row>
    <row r="120" spans="1:5">
      <c r="A120" s="18"/>
      <c r="B120" s="10"/>
      <c r="C120" s="18">
        <v>39691</v>
      </c>
      <c r="D120" s="15">
        <v>102.78</v>
      </c>
      <c r="E120" s="14">
        <v>1.501676</v>
      </c>
    </row>
    <row r="121" spans="1:5">
      <c r="A121" s="18"/>
      <c r="B121" s="10"/>
      <c r="C121" s="18">
        <v>39721</v>
      </c>
      <c r="D121" s="15">
        <v>102.07</v>
      </c>
      <c r="E121" s="14">
        <v>1.437589</v>
      </c>
    </row>
    <row r="122" spans="1:5">
      <c r="A122" s="18"/>
      <c r="B122" s="10"/>
      <c r="C122" s="18">
        <v>39752</v>
      </c>
      <c r="D122" s="15">
        <v>100.76</v>
      </c>
      <c r="E122" s="14">
        <v>1.3401959999999999</v>
      </c>
    </row>
    <row r="123" spans="1:5">
      <c r="A123" s="18"/>
      <c r="B123" s="10"/>
      <c r="C123" s="18">
        <v>39782</v>
      </c>
      <c r="D123" s="15">
        <v>100.25</v>
      </c>
      <c r="E123" s="14">
        <v>1.2735780000000001</v>
      </c>
    </row>
    <row r="124" spans="1:5">
      <c r="A124" s="18"/>
      <c r="B124" s="10"/>
      <c r="C124" s="18">
        <v>39813</v>
      </c>
      <c r="D124" s="15">
        <v>102.42</v>
      </c>
      <c r="E124" s="14">
        <v>1.3510629999999999</v>
      </c>
    </row>
    <row r="125" spans="1:5">
      <c r="A125" s="18"/>
      <c r="B125" s="10"/>
      <c r="C125" s="18">
        <v>39844</v>
      </c>
      <c r="D125" s="15">
        <v>102.33</v>
      </c>
      <c r="E125" s="14">
        <v>1.3342480000000001</v>
      </c>
    </row>
    <row r="126" spans="1:5">
      <c r="A126" s="18"/>
      <c r="B126" s="10"/>
      <c r="C126" s="18">
        <v>39872</v>
      </c>
      <c r="D126" s="15">
        <v>101.82</v>
      </c>
      <c r="E126" s="14">
        <v>1.2806999999999999</v>
      </c>
    </row>
    <row r="127" spans="1:5">
      <c r="A127" s="18"/>
      <c r="B127" s="10"/>
      <c r="C127" s="18">
        <v>39903</v>
      </c>
      <c r="D127" s="15">
        <v>102.87</v>
      </c>
      <c r="E127" s="14">
        <v>1.3064469999999999</v>
      </c>
    </row>
    <row r="128" spans="1:5">
      <c r="A128" s="18"/>
      <c r="B128" s="10"/>
      <c r="C128" s="18">
        <v>39933</v>
      </c>
      <c r="D128" s="15">
        <v>102.49</v>
      </c>
      <c r="E128" s="14">
        <v>1.319375</v>
      </c>
    </row>
    <row r="129" spans="1:5">
      <c r="A129" s="18"/>
      <c r="B129" s="10"/>
      <c r="C129" s="18">
        <v>39964</v>
      </c>
      <c r="D129" s="15">
        <v>102.83</v>
      </c>
      <c r="E129" s="14">
        <v>1.3636360000000001</v>
      </c>
    </row>
    <row r="130" spans="1:5">
      <c r="A130" s="18"/>
      <c r="B130" s="10"/>
      <c r="C130" s="18">
        <v>39994</v>
      </c>
      <c r="D130" s="15">
        <v>103.41</v>
      </c>
      <c r="E130" s="14">
        <v>1.4037029999999999</v>
      </c>
    </row>
    <row r="131" spans="1:5">
      <c r="A131" s="18"/>
      <c r="B131" s="10"/>
      <c r="C131" s="18">
        <v>40025</v>
      </c>
      <c r="D131" s="15">
        <v>103.37</v>
      </c>
      <c r="E131" s="14">
        <v>1.4073640000000001</v>
      </c>
    </row>
    <row r="132" spans="1:5">
      <c r="A132" s="18"/>
      <c r="B132" s="10"/>
      <c r="C132" s="18">
        <v>40056</v>
      </c>
      <c r="D132" s="15">
        <v>103.46</v>
      </c>
      <c r="E132" s="14">
        <v>1.4257489999999999</v>
      </c>
    </row>
    <row r="133" spans="1:5">
      <c r="A133" s="18"/>
      <c r="B133" s="10"/>
      <c r="C133" s="18">
        <v>40086</v>
      </c>
      <c r="D133" s="15">
        <v>104.03</v>
      </c>
      <c r="E133" s="14">
        <v>1.455586</v>
      </c>
    </row>
    <row r="134" spans="1:5">
      <c r="A134" s="18"/>
      <c r="B134" s="10"/>
      <c r="C134" s="18">
        <v>40117</v>
      </c>
      <c r="D134" s="15">
        <v>104.43</v>
      </c>
      <c r="E134" s="14">
        <v>1.48068</v>
      </c>
    </row>
    <row r="135" spans="1:5">
      <c r="A135" s="18"/>
      <c r="B135" s="10"/>
      <c r="C135" s="18">
        <v>40147</v>
      </c>
      <c r="D135" s="15">
        <v>104.45</v>
      </c>
      <c r="E135" s="14">
        <v>1.489463</v>
      </c>
    </row>
    <row r="136" spans="1:5">
      <c r="A136" s="18"/>
      <c r="B136" s="10"/>
      <c r="C136" s="18">
        <v>40178</v>
      </c>
      <c r="D136" s="15">
        <v>103.89</v>
      </c>
      <c r="E136" s="14">
        <v>1.4587110000000001</v>
      </c>
    </row>
    <row r="137" spans="1:5">
      <c r="A137" s="18"/>
      <c r="B137" s="10"/>
      <c r="C137" s="18">
        <v>40209</v>
      </c>
      <c r="D137" s="15">
        <v>102.88</v>
      </c>
      <c r="E137" s="14">
        <v>1.4278109999999999</v>
      </c>
    </row>
    <row r="138" spans="1:5">
      <c r="A138" s="18"/>
      <c r="B138" s="10"/>
      <c r="C138" s="18">
        <v>40237</v>
      </c>
      <c r="D138" s="15">
        <v>101.65</v>
      </c>
      <c r="E138" s="14">
        <v>1.366303</v>
      </c>
    </row>
    <row r="139" spans="1:5">
      <c r="A139" s="18"/>
      <c r="B139" s="10"/>
      <c r="C139" s="18">
        <v>40268</v>
      </c>
      <c r="D139" s="15">
        <v>101.22</v>
      </c>
      <c r="E139" s="14">
        <v>1.3575630000000001</v>
      </c>
    </row>
    <row r="140" spans="1:5">
      <c r="A140" s="18"/>
      <c r="B140" s="10"/>
      <c r="C140" s="18">
        <v>40298</v>
      </c>
      <c r="D140" s="15">
        <v>100.55</v>
      </c>
      <c r="E140" s="14">
        <v>1.3441320000000001</v>
      </c>
    </row>
    <row r="141" spans="1:5">
      <c r="A141" s="18"/>
      <c r="B141" s="10"/>
      <c r="C141" s="18">
        <v>40329</v>
      </c>
      <c r="D141" s="15">
        <v>98.91</v>
      </c>
      <c r="E141" s="14">
        <v>1.262359</v>
      </c>
    </row>
    <row r="142" spans="1:5">
      <c r="A142" s="18"/>
      <c r="B142" s="10"/>
      <c r="C142" s="18">
        <v>40359</v>
      </c>
      <c r="D142" s="15">
        <v>97.97</v>
      </c>
      <c r="E142" s="14">
        <v>1.2215780000000001</v>
      </c>
    </row>
    <row r="143" spans="1:5">
      <c r="A143" s="18"/>
      <c r="B143" s="10"/>
      <c r="C143" s="18">
        <v>40390</v>
      </c>
      <c r="D143" s="15">
        <v>98.98</v>
      </c>
      <c r="E143" s="14">
        <v>1.2771539999999999</v>
      </c>
    </row>
    <row r="144" spans="1:5">
      <c r="A144" s="18"/>
      <c r="B144" s="10"/>
      <c r="C144" s="18">
        <v>40421</v>
      </c>
      <c r="D144" s="15">
        <v>98.89</v>
      </c>
      <c r="E144" s="14">
        <v>1.2908249999999999</v>
      </c>
    </row>
    <row r="145" spans="1:5">
      <c r="A145" s="18"/>
      <c r="B145" s="10"/>
      <c r="C145" s="18">
        <v>40451</v>
      </c>
      <c r="D145" s="15">
        <v>99.06</v>
      </c>
      <c r="E145" s="14">
        <v>1.3042590000000001</v>
      </c>
    </row>
    <row r="146" spans="1:5">
      <c r="A146" s="18"/>
      <c r="B146" s="10"/>
      <c r="C146" s="18">
        <v>40482</v>
      </c>
      <c r="D146" s="15">
        <v>100.69</v>
      </c>
      <c r="E146" s="14">
        <v>1.3892310000000001</v>
      </c>
    </row>
    <row r="147" spans="1:5">
      <c r="A147" s="18"/>
      <c r="B147" s="10"/>
      <c r="C147" s="18">
        <v>40512</v>
      </c>
      <c r="D147" s="15">
        <v>100.11</v>
      </c>
      <c r="E147" s="14">
        <v>1.3674040000000001</v>
      </c>
    </row>
    <row r="148" spans="1:5">
      <c r="A148" s="18"/>
      <c r="B148" s="10"/>
      <c r="C148" s="18">
        <v>40543</v>
      </c>
      <c r="D148" s="15">
        <v>99.1</v>
      </c>
      <c r="E148" s="14">
        <v>1.3214490000000001</v>
      </c>
    </row>
    <row r="149" spans="1:5">
      <c r="A149" s="18"/>
      <c r="B149" s="10"/>
      <c r="C149" s="18">
        <v>40574</v>
      </c>
      <c r="D149" s="15">
        <v>99.12</v>
      </c>
      <c r="E149" s="14">
        <v>1.3355399999999999</v>
      </c>
    </row>
    <row r="150" spans="1:5">
      <c r="A150" s="18"/>
      <c r="B150" s="10"/>
      <c r="C150" s="18">
        <v>40602</v>
      </c>
      <c r="D150" s="15">
        <v>99.78</v>
      </c>
      <c r="E150" s="14">
        <v>1.364673</v>
      </c>
    </row>
    <row r="151" spans="1:5">
      <c r="A151" s="18"/>
      <c r="B151" s="10"/>
      <c r="C151" s="18">
        <v>40633</v>
      </c>
      <c r="D151" s="15">
        <v>100.57</v>
      </c>
      <c r="E151" s="14">
        <v>1.402954</v>
      </c>
    </row>
    <row r="152" spans="1:5">
      <c r="A152" s="18"/>
      <c r="B152" s="10"/>
      <c r="C152" s="18">
        <v>40663</v>
      </c>
      <c r="D152" s="15">
        <v>101.36</v>
      </c>
      <c r="E152" s="14">
        <v>1.444553</v>
      </c>
    </row>
    <row r="153" spans="1:5">
      <c r="A153" s="18"/>
      <c r="B153" s="10"/>
      <c r="C153" s="18">
        <v>40694</v>
      </c>
      <c r="D153" s="15">
        <v>100.98</v>
      </c>
      <c r="E153" s="14">
        <v>1.433708</v>
      </c>
    </row>
    <row r="154" spans="1:5">
      <c r="A154" s="18"/>
      <c r="B154" s="10"/>
      <c r="C154" s="18">
        <v>40724</v>
      </c>
      <c r="D154" s="15">
        <v>101.05</v>
      </c>
      <c r="E154" s="14">
        <v>1.438555</v>
      </c>
    </row>
    <row r="155" spans="1:5">
      <c r="A155" s="18"/>
      <c r="B155" s="10"/>
      <c r="C155" s="18">
        <v>40755</v>
      </c>
      <c r="D155" s="15">
        <v>100.59</v>
      </c>
      <c r="E155" s="14">
        <v>1.430906</v>
      </c>
    </row>
    <row r="156" spans="1:5">
      <c r="A156" s="18"/>
      <c r="B156" s="10"/>
      <c r="C156" s="18">
        <v>40786</v>
      </c>
      <c r="D156" s="15">
        <v>100.74</v>
      </c>
      <c r="E156" s="14">
        <v>1.4327970000000001</v>
      </c>
    </row>
    <row r="157" spans="1:5">
      <c r="A157" s="18"/>
      <c r="B157" s="10"/>
      <c r="C157" s="18">
        <v>40816</v>
      </c>
      <c r="D157" s="15">
        <v>100.13</v>
      </c>
      <c r="E157" s="14">
        <v>1.379742</v>
      </c>
    </row>
    <row r="158" spans="1:5">
      <c r="A158" s="18"/>
      <c r="B158" s="10"/>
      <c r="C158" s="18">
        <v>40847</v>
      </c>
      <c r="D158" s="15">
        <v>100.31</v>
      </c>
      <c r="E158" s="14">
        <v>1.371901</v>
      </c>
    </row>
    <row r="159" spans="1:5">
      <c r="A159" s="18"/>
      <c r="B159" s="10"/>
      <c r="C159" s="18">
        <v>40877</v>
      </c>
      <c r="D159" s="15">
        <v>100.03</v>
      </c>
      <c r="E159" s="14">
        <v>1.357885</v>
      </c>
    </row>
    <row r="160" spans="1:5">
      <c r="A160" s="18"/>
      <c r="B160" s="10"/>
      <c r="C160" s="18">
        <v>40908</v>
      </c>
      <c r="D160" s="15">
        <v>99.19</v>
      </c>
      <c r="E160" s="14">
        <v>1.3176829999999999</v>
      </c>
    </row>
    <row r="161" spans="1:5">
      <c r="A161" s="18"/>
      <c r="B161" s="10"/>
      <c r="C161" s="18">
        <v>40939</v>
      </c>
      <c r="D161" s="15">
        <v>98.17</v>
      </c>
      <c r="E161" s="14">
        <v>1.289317</v>
      </c>
    </row>
    <row r="162" spans="1:5">
      <c r="A162" s="18"/>
      <c r="B162" s="10"/>
      <c r="C162" s="18">
        <v>40968</v>
      </c>
      <c r="D162" s="15">
        <v>98.5</v>
      </c>
      <c r="E162" s="14">
        <v>1.3225389999999999</v>
      </c>
    </row>
    <row r="163" spans="1:5">
      <c r="A163" s="18"/>
      <c r="B163" s="10"/>
      <c r="C163" s="18">
        <v>40999</v>
      </c>
      <c r="D163" s="15">
        <v>98.63</v>
      </c>
      <c r="E163" s="14">
        <v>1.3211809999999999</v>
      </c>
    </row>
    <row r="164" spans="1:5">
      <c r="A164" s="18"/>
      <c r="B164" s="10"/>
      <c r="C164" s="18">
        <v>41029</v>
      </c>
      <c r="D164" s="15">
        <v>98.52</v>
      </c>
      <c r="E164" s="14">
        <v>1.317242</v>
      </c>
    </row>
    <row r="165" spans="1:5">
      <c r="A165" s="18"/>
      <c r="B165" s="10"/>
      <c r="C165" s="18">
        <v>41060</v>
      </c>
      <c r="D165" s="15">
        <v>97.87</v>
      </c>
      <c r="E165" s="14">
        <v>1.282802</v>
      </c>
    </row>
    <row r="166" spans="1:5">
      <c r="A166" s="18"/>
      <c r="B166" s="10"/>
      <c r="C166" s="18">
        <v>41090</v>
      </c>
      <c r="D166" s="15">
        <v>97.52</v>
      </c>
      <c r="E166" s="14">
        <v>1.2538720000000001</v>
      </c>
    </row>
    <row r="167" spans="1:5">
      <c r="A167" s="18"/>
      <c r="B167" s="10"/>
      <c r="C167" s="18">
        <v>41121</v>
      </c>
      <c r="D167" s="15">
        <v>96.63</v>
      </c>
      <c r="E167" s="14">
        <v>1.2304839999999999</v>
      </c>
    </row>
    <row r="168" spans="1:5">
      <c r="A168" s="18"/>
      <c r="B168" s="10"/>
      <c r="C168" s="18">
        <v>41152</v>
      </c>
      <c r="D168" s="15">
        <v>96.68</v>
      </c>
      <c r="E168" s="14">
        <v>1.2390190000000001</v>
      </c>
    </row>
    <row r="169" spans="1:5">
      <c r="A169" s="18"/>
      <c r="B169" s="10"/>
      <c r="C169" s="18">
        <v>41182</v>
      </c>
      <c r="D169" s="15">
        <v>97.74</v>
      </c>
      <c r="E169" s="14">
        <v>1.2863020000000001</v>
      </c>
    </row>
    <row r="170" spans="1:5">
      <c r="A170" s="18"/>
      <c r="B170" s="10"/>
      <c r="C170" s="18">
        <v>41213</v>
      </c>
      <c r="D170" s="15">
        <v>97.98</v>
      </c>
      <c r="E170" s="14">
        <v>1.297391</v>
      </c>
    </row>
    <row r="171" spans="1:5">
      <c r="A171" s="18"/>
      <c r="B171" s="10"/>
      <c r="C171" s="18">
        <v>41243</v>
      </c>
      <c r="D171" s="15">
        <v>97.68</v>
      </c>
      <c r="E171" s="14">
        <v>1.28281</v>
      </c>
    </row>
    <row r="172" spans="1:5">
      <c r="A172" s="18"/>
      <c r="B172" s="10"/>
      <c r="C172" s="18">
        <v>41274</v>
      </c>
      <c r="D172" s="15">
        <v>98.42</v>
      </c>
      <c r="E172" s="14">
        <v>1.310754</v>
      </c>
    </row>
    <row r="173" spans="1:5">
      <c r="A173" s="18"/>
      <c r="B173" s="10"/>
      <c r="C173" s="18">
        <v>41305</v>
      </c>
      <c r="D173" s="15">
        <v>99.07</v>
      </c>
      <c r="E173" s="14">
        <v>1.3285929999999999</v>
      </c>
    </row>
    <row r="174" spans="1:5">
      <c r="A174" s="18"/>
      <c r="B174" s="10"/>
      <c r="C174" s="18">
        <v>41333</v>
      </c>
      <c r="D174" s="15">
        <v>99.59</v>
      </c>
      <c r="E174" s="14">
        <v>1.337917</v>
      </c>
    </row>
    <row r="175" spans="1:5">
      <c r="A175" s="18"/>
      <c r="B175" s="10"/>
      <c r="C175" s="18">
        <v>41364</v>
      </c>
      <c r="D175" s="15">
        <v>98.76</v>
      </c>
      <c r="E175" s="14">
        <v>1.2964830000000001</v>
      </c>
    </row>
    <row r="176" spans="1:5">
      <c r="A176" s="18"/>
      <c r="B176" s="10"/>
      <c r="C176" s="18">
        <v>41394</v>
      </c>
      <c r="D176" s="15">
        <v>98.87</v>
      </c>
      <c r="E176" s="14">
        <v>1.3019309999999999</v>
      </c>
    </row>
    <row r="177" spans="1:5">
      <c r="A177" s="18"/>
      <c r="B177" s="10"/>
      <c r="C177" s="18">
        <v>41425</v>
      </c>
      <c r="D177" s="15">
        <v>98.93</v>
      </c>
      <c r="E177" s="14">
        <v>1.2984599999999999</v>
      </c>
    </row>
    <row r="178" spans="1:5">
      <c r="A178" s="18"/>
      <c r="B178" s="10"/>
      <c r="C178" s="18">
        <v>41455</v>
      </c>
      <c r="D178" s="15">
        <v>99.77</v>
      </c>
      <c r="E178" s="14">
        <v>1.317987</v>
      </c>
    </row>
    <row r="179" spans="1:5">
      <c r="A179" s="18"/>
      <c r="B179" s="10"/>
      <c r="C179" s="18">
        <v>41486</v>
      </c>
      <c r="D179" s="15">
        <v>99.75</v>
      </c>
      <c r="E179" s="14">
        <v>1.30745</v>
      </c>
    </row>
    <row r="180" spans="1:5">
      <c r="A180" s="18"/>
      <c r="B180" s="10"/>
      <c r="C180" s="18">
        <v>41517</v>
      </c>
      <c r="D180" s="15">
        <v>100.39</v>
      </c>
      <c r="E180" s="14">
        <v>1.332239</v>
      </c>
    </row>
    <row r="181" spans="1:5">
      <c r="A181" s="18"/>
      <c r="B181" s="10"/>
      <c r="C181" s="18">
        <v>41547</v>
      </c>
      <c r="D181" s="15">
        <v>100.4</v>
      </c>
      <c r="E181" s="14">
        <v>1.3348439999999999</v>
      </c>
    </row>
    <row r="182" spans="1:5">
      <c r="A182" s="18"/>
      <c r="B182" s="10"/>
      <c r="C182" s="18">
        <v>41578</v>
      </c>
      <c r="D182" s="15">
        <v>100.84</v>
      </c>
      <c r="E182" s="14">
        <v>1.3640049999999999</v>
      </c>
    </row>
    <row r="183" spans="1:5">
      <c r="A183" s="18"/>
      <c r="B183" s="10"/>
      <c r="C183" s="18">
        <v>41608</v>
      </c>
      <c r="D183" s="15">
        <v>100.74</v>
      </c>
      <c r="E183" s="14">
        <v>1.3491649999999999</v>
      </c>
    </row>
    <row r="184" spans="1:5">
      <c r="A184" s="18"/>
      <c r="B184" s="10"/>
      <c r="C184" s="18">
        <v>41639</v>
      </c>
      <c r="D184" s="15">
        <v>101.43</v>
      </c>
      <c r="E184" s="14">
        <v>1.369996</v>
      </c>
    </row>
    <row r="185" spans="1:5">
      <c r="A185" s="18"/>
      <c r="B185" s="10"/>
      <c r="C185" s="18">
        <v>41670</v>
      </c>
      <c r="D185" s="15">
        <v>101.45</v>
      </c>
      <c r="E185" s="14">
        <v>1.3628960000000001</v>
      </c>
    </row>
    <row r="186" spans="1:5">
      <c r="A186" s="18"/>
      <c r="B186" s="10"/>
      <c r="C186" s="18">
        <v>41698</v>
      </c>
      <c r="D186" s="15">
        <v>101.6</v>
      </c>
      <c r="E186" s="14">
        <v>1.3647640000000001</v>
      </c>
    </row>
    <row r="187" spans="1:5">
      <c r="A187" s="18"/>
      <c r="B187" s="10"/>
      <c r="C187" s="18">
        <v>41729</v>
      </c>
      <c r="D187" s="15">
        <v>102.14</v>
      </c>
      <c r="E187" s="14">
        <v>1.382927</v>
      </c>
    </row>
    <row r="188" spans="1:5">
      <c r="A188" s="18"/>
      <c r="B188" s="10"/>
      <c r="C188" s="18">
        <v>41759</v>
      </c>
      <c r="D188" s="15">
        <v>101.98</v>
      </c>
      <c r="E188" s="14">
        <v>1.3805750000000001</v>
      </c>
    </row>
    <row r="189" spans="1:5">
      <c r="A189" s="18"/>
      <c r="B189" s="10"/>
      <c r="C189" s="18">
        <v>41790</v>
      </c>
      <c r="D189" s="15">
        <v>101.62</v>
      </c>
      <c r="E189" s="14">
        <v>1.373847</v>
      </c>
    </row>
    <row r="190" spans="1:5">
      <c r="A190" s="18"/>
      <c r="B190" s="10"/>
      <c r="C190" s="18">
        <v>41820</v>
      </c>
      <c r="D190" s="15">
        <v>101.21</v>
      </c>
      <c r="E190" s="14">
        <v>1.359937</v>
      </c>
    </row>
    <row r="191" spans="1:5">
      <c r="A191" s="18"/>
      <c r="B191" s="10"/>
      <c r="C191" s="18">
        <v>41851</v>
      </c>
      <c r="D191" s="15">
        <v>100.96</v>
      </c>
      <c r="E191" s="14">
        <v>1.3546720000000001</v>
      </c>
    </row>
    <row r="192" spans="1:5">
      <c r="A192" s="18"/>
      <c r="B192" s="10"/>
      <c r="C192" s="18">
        <v>41882</v>
      </c>
      <c r="D192" s="15">
        <v>100.58</v>
      </c>
      <c r="E192" s="14">
        <v>1.3329040000000001</v>
      </c>
    </row>
    <row r="193" spans="1:7">
      <c r="A193" s="18"/>
      <c r="B193" s="10"/>
      <c r="C193" s="18">
        <v>41912</v>
      </c>
      <c r="D193" s="15">
        <v>99.81</v>
      </c>
      <c r="E193" s="14">
        <v>1.2906979999999999</v>
      </c>
    </row>
    <row r="194" spans="1:7">
      <c r="A194" s="18"/>
      <c r="B194" s="10"/>
      <c r="C194" s="18">
        <v>41943</v>
      </c>
      <c r="D194" s="15">
        <v>99.5</v>
      </c>
      <c r="E194" s="14">
        <v>1.2670699999999999</v>
      </c>
    </row>
    <row r="195" spans="1:7">
      <c r="A195" s="18"/>
      <c r="B195" s="10"/>
      <c r="C195" s="18">
        <v>41973</v>
      </c>
      <c r="D195" s="15">
        <v>99.48</v>
      </c>
      <c r="E195" s="14">
        <v>1.247452</v>
      </c>
    </row>
    <row r="196" spans="1:7">
      <c r="A196" s="18"/>
      <c r="B196" s="10"/>
      <c r="C196" s="18">
        <v>42004</v>
      </c>
      <c r="D196" s="15">
        <v>99.74</v>
      </c>
      <c r="E196" s="14">
        <v>1.232089</v>
      </c>
    </row>
    <row r="197" spans="1:7">
      <c r="A197" s="18"/>
      <c r="B197" s="10"/>
      <c r="C197" s="18">
        <v>42035</v>
      </c>
      <c r="D197" s="15">
        <v>97.93</v>
      </c>
      <c r="E197" s="14">
        <v>1.1611629999999999</v>
      </c>
    </row>
    <row r="198" spans="1:7">
      <c r="A198" s="18"/>
      <c r="B198" s="10"/>
      <c r="C198" s="18">
        <v>42063</v>
      </c>
      <c r="D198" s="15">
        <v>97.09</v>
      </c>
      <c r="E198" s="14">
        <v>1.135006</v>
      </c>
    </row>
    <row r="199" spans="1:7">
      <c r="A199" s="18"/>
      <c r="B199" s="10"/>
      <c r="C199" s="18">
        <v>42094</v>
      </c>
      <c r="D199" s="15">
        <v>95.7</v>
      </c>
      <c r="E199" s="14">
        <v>1.0833649999999999</v>
      </c>
    </row>
    <row r="200" spans="1:7">
      <c r="A200" s="18"/>
      <c r="B200" s="10"/>
      <c r="C200" s="18">
        <v>42124</v>
      </c>
      <c r="D200" s="15">
        <v>95.22</v>
      </c>
      <c r="E200" s="14">
        <v>1.080727</v>
      </c>
    </row>
    <row r="201" spans="1:7">
      <c r="A201" s="18"/>
      <c r="B201" s="10"/>
      <c r="C201" s="18">
        <v>42155</v>
      </c>
      <c r="D201" s="15">
        <v>96.21</v>
      </c>
      <c r="E201" s="14">
        <v>1.1168940000000001</v>
      </c>
    </row>
    <row r="202" spans="1:7">
      <c r="A202" s="18"/>
      <c r="B202" s="10"/>
      <c r="C202" s="18">
        <v>42185</v>
      </c>
      <c r="D202" s="15">
        <v>96.74</v>
      </c>
      <c r="E202" s="14">
        <v>1.1222920000000001</v>
      </c>
    </row>
    <row r="203" spans="1:7">
      <c r="A203" s="18"/>
      <c r="B203" s="10"/>
      <c r="C203" s="18">
        <v>42216</v>
      </c>
      <c r="D203" s="15">
        <v>96.28</v>
      </c>
      <c r="E203" s="14">
        <v>1.1008389999999999</v>
      </c>
    </row>
    <row r="204" spans="1:7">
      <c r="A204" s="18"/>
      <c r="B204" s="10"/>
      <c r="C204" s="18">
        <v>42247</v>
      </c>
      <c r="D204" s="15">
        <v>97.54</v>
      </c>
      <c r="E204" s="14">
        <v>1.1128720000000001</v>
      </c>
    </row>
    <row r="205" spans="1:7">
      <c r="A205" s="18"/>
      <c r="B205" s="10"/>
      <c r="C205" s="18">
        <v>42277</v>
      </c>
      <c r="D205" s="15">
        <v>98.24</v>
      </c>
      <c r="E205" s="14">
        <v>1.123847</v>
      </c>
    </row>
    <row r="206" spans="1:7">
      <c r="A206" s="18"/>
      <c r="B206" s="10"/>
      <c r="C206" s="18">
        <v>42308</v>
      </c>
      <c r="D206" s="15">
        <v>98.01</v>
      </c>
      <c r="E206" s="14">
        <v>1.1229070000000001</v>
      </c>
    </row>
    <row r="207" spans="1:7">
      <c r="A207" s="18"/>
      <c r="B207" s="10"/>
      <c r="C207" s="18">
        <v>42338</v>
      </c>
      <c r="D207" s="15">
        <v>96.58</v>
      </c>
      <c r="E207" s="14">
        <v>1.0736559999999999</v>
      </c>
    </row>
    <row r="208" spans="1:7">
      <c r="A208" s="18"/>
      <c r="B208" s="10"/>
      <c r="C208" s="18">
        <v>42369</v>
      </c>
      <c r="D208" s="15">
        <v>97.46</v>
      </c>
      <c r="E208" s="14">
        <v>1.0893630000000001</v>
      </c>
      <c r="F208">
        <f>D208/D187-1</f>
        <v>-4.5819463481496014E-2</v>
      </c>
      <c r="G208">
        <f>E208/E187-1</f>
        <v>-0.21227729301691267</v>
      </c>
    </row>
    <row r="209" spans="1:5">
      <c r="A209" s="18"/>
      <c r="B209" s="10"/>
      <c r="C209" s="18">
        <v>42400</v>
      </c>
      <c r="D209" s="199">
        <v>98.15</v>
      </c>
      <c r="E209" s="14">
        <v>1.0900000000000001</v>
      </c>
    </row>
    <row r="210" spans="1:5">
      <c r="A210" s="18"/>
      <c r="B210" s="10"/>
    </row>
    <row r="211" spans="1:5">
      <c r="A211" s="18"/>
      <c r="B211" s="10"/>
    </row>
    <row r="212" spans="1:5">
      <c r="A212" s="18"/>
      <c r="B212" s="10"/>
    </row>
    <row r="213" spans="1:5">
      <c r="A213" s="18"/>
      <c r="B213" s="10"/>
    </row>
    <row r="214" spans="1:5">
      <c r="A214" s="18"/>
      <c r="B214" s="10"/>
    </row>
    <row r="215" spans="1:5">
      <c r="A215" s="18"/>
      <c r="B215" s="10"/>
    </row>
    <row r="216" spans="1:5">
      <c r="A216" s="18"/>
      <c r="B216" s="10"/>
    </row>
    <row r="217" spans="1:5">
      <c r="A217" s="18"/>
      <c r="B217" s="10"/>
    </row>
    <row r="218" spans="1:5">
      <c r="A218" s="18"/>
      <c r="B218" s="10"/>
    </row>
    <row r="219" spans="1:5">
      <c r="A219" s="18"/>
      <c r="B219" s="10"/>
    </row>
    <row r="220" spans="1:5">
      <c r="A220" s="18"/>
      <c r="B220" s="10"/>
    </row>
    <row r="221" spans="1:5">
      <c r="A221" s="18"/>
      <c r="B221" s="10"/>
    </row>
    <row r="222" spans="1:5">
      <c r="A222" s="18"/>
      <c r="B222" s="10"/>
    </row>
    <row r="223" spans="1:5">
      <c r="A223" s="18"/>
      <c r="B223" s="10"/>
    </row>
    <row r="224" spans="1:5">
      <c r="A224" s="18"/>
      <c r="B224" s="10"/>
    </row>
    <row r="225" spans="1:2">
      <c r="A225" s="18"/>
      <c r="B225" s="10"/>
    </row>
    <row r="226" spans="1:2">
      <c r="A226" s="18"/>
      <c r="B226" s="10"/>
    </row>
    <row r="227" spans="1:2">
      <c r="A227" s="18"/>
      <c r="B227" s="10"/>
    </row>
    <row r="228" spans="1:2">
      <c r="A228" s="18"/>
      <c r="B228" s="10"/>
    </row>
    <row r="229" spans="1:2">
      <c r="A229" s="18"/>
      <c r="B229" s="10"/>
    </row>
    <row r="230" spans="1:2">
      <c r="A230" s="18"/>
      <c r="B230" s="10"/>
    </row>
    <row r="231" spans="1:2">
      <c r="A231" s="18"/>
      <c r="B231" s="10"/>
    </row>
    <row r="232" spans="1:2">
      <c r="A232" s="18"/>
      <c r="B232" s="10"/>
    </row>
    <row r="233" spans="1:2">
      <c r="A233" s="18"/>
      <c r="B233" s="10"/>
    </row>
    <row r="234" spans="1:2">
      <c r="A234" s="18"/>
      <c r="B234" s="10"/>
    </row>
    <row r="235" spans="1:2">
      <c r="A235" s="18"/>
      <c r="B235" s="10"/>
    </row>
    <row r="236" spans="1:2">
      <c r="A236" s="18"/>
      <c r="B236" s="10"/>
    </row>
    <row r="237" spans="1:2">
      <c r="A237" s="18"/>
      <c r="B237" s="10"/>
    </row>
    <row r="238" spans="1:2">
      <c r="A238" s="18"/>
      <c r="B238" s="10"/>
    </row>
    <row r="239" spans="1:2">
      <c r="A239" s="18"/>
      <c r="B239" s="10"/>
    </row>
    <row r="240" spans="1:2">
      <c r="A240" s="18"/>
      <c r="B240" s="10"/>
    </row>
    <row r="241" spans="1:2">
      <c r="A241" s="18"/>
      <c r="B241" s="10"/>
    </row>
    <row r="242" spans="1:2">
      <c r="A242" s="18"/>
      <c r="B242" s="10"/>
    </row>
    <row r="243" spans="1:2">
      <c r="A243" s="18"/>
      <c r="B243" s="10"/>
    </row>
    <row r="244" spans="1:2">
      <c r="A244" s="18"/>
      <c r="B244" s="10"/>
    </row>
    <row r="245" spans="1:2">
      <c r="A245" s="18"/>
      <c r="B245" s="10"/>
    </row>
    <row r="246" spans="1:2">
      <c r="A246" s="18"/>
      <c r="B246" s="10"/>
    </row>
    <row r="247" spans="1:2">
      <c r="A247" s="18"/>
      <c r="B247" s="10"/>
    </row>
    <row r="248" spans="1:2">
      <c r="A248" s="18"/>
      <c r="B248" s="10"/>
    </row>
    <row r="249" spans="1:2">
      <c r="A249" s="18"/>
      <c r="B249" s="10"/>
    </row>
    <row r="250" spans="1:2">
      <c r="A250" s="18"/>
      <c r="B250" s="10"/>
    </row>
    <row r="251" spans="1:2">
      <c r="A251" s="18"/>
      <c r="B251" s="10"/>
    </row>
    <row r="252" spans="1:2">
      <c r="A252" s="18"/>
      <c r="B252" s="10"/>
    </row>
    <row r="253" spans="1:2">
      <c r="A253" s="18"/>
      <c r="B253" s="10"/>
    </row>
    <row r="254" spans="1:2">
      <c r="A254" s="18"/>
      <c r="B254" s="10"/>
    </row>
    <row r="255" spans="1:2">
      <c r="A255" s="18"/>
      <c r="B255" s="10"/>
    </row>
    <row r="256" spans="1:2">
      <c r="A256" s="18"/>
      <c r="B256" s="10"/>
    </row>
    <row r="257" spans="1:2">
      <c r="A257" s="18"/>
      <c r="B257" s="10"/>
    </row>
    <row r="258" spans="1:2">
      <c r="A258" s="18"/>
      <c r="B258" s="10"/>
    </row>
    <row r="259" spans="1:2">
      <c r="A259" s="18"/>
      <c r="B259" s="10"/>
    </row>
    <row r="260" spans="1:2">
      <c r="A260" s="18"/>
      <c r="B260" s="10"/>
    </row>
    <row r="261" spans="1:2">
      <c r="A261" s="18"/>
      <c r="B261" s="10"/>
    </row>
    <row r="262" spans="1:2">
      <c r="A262" s="18"/>
      <c r="B262" s="10"/>
    </row>
    <row r="263" spans="1:2">
      <c r="A263" s="18"/>
      <c r="B263" s="10"/>
    </row>
    <row r="264" spans="1:2">
      <c r="A264" s="18"/>
      <c r="B264" s="10"/>
    </row>
    <row r="265" spans="1:2">
      <c r="A265" s="18"/>
      <c r="B265" s="10"/>
    </row>
    <row r="266" spans="1:2">
      <c r="A266" s="18"/>
      <c r="B266" s="10"/>
    </row>
    <row r="267" spans="1:2">
      <c r="A267" s="18"/>
      <c r="B267" s="10"/>
    </row>
    <row r="268" spans="1:2">
      <c r="A268" s="18"/>
      <c r="B268" s="10"/>
    </row>
    <row r="269" spans="1:2">
      <c r="A269" s="18"/>
      <c r="B269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S31"/>
  <sheetViews>
    <sheetView zoomScale="85" zoomScaleNormal="85" workbookViewId="0">
      <selection activeCell="B36" sqref="B36"/>
    </sheetView>
  </sheetViews>
  <sheetFormatPr baseColWidth="10" defaultColWidth="11.5703125" defaultRowHeight="15"/>
  <cols>
    <col min="1" max="1" width="11.5703125" style="209"/>
    <col min="2" max="2" width="39.42578125" style="209" customWidth="1"/>
    <col min="3" max="19" width="12.140625" style="209" bestFit="1" customWidth="1"/>
    <col min="20" max="16384" width="11.5703125" style="209"/>
  </cols>
  <sheetData>
    <row r="2" spans="2:18">
      <c r="C2" s="209">
        <v>2000</v>
      </c>
      <c r="D2" s="209">
        <v>2001</v>
      </c>
      <c r="E2" s="209">
        <v>2002</v>
      </c>
      <c r="F2" s="209">
        <v>2003</v>
      </c>
      <c r="G2" s="209">
        <v>2004</v>
      </c>
      <c r="H2" s="209">
        <v>2005</v>
      </c>
      <c r="I2" s="209">
        <v>2006</v>
      </c>
      <c r="J2" s="209">
        <v>2007</v>
      </c>
      <c r="K2" s="209">
        <v>2008</v>
      </c>
      <c r="L2" s="209">
        <v>2009</v>
      </c>
      <c r="M2" s="209">
        <v>2010</v>
      </c>
      <c r="N2" s="209">
        <v>2011</v>
      </c>
      <c r="O2" s="209">
        <v>2012</v>
      </c>
      <c r="P2" s="209">
        <v>2013</v>
      </c>
      <c r="Q2" s="209">
        <v>2014</v>
      </c>
      <c r="R2" s="209">
        <v>2015</v>
      </c>
    </row>
    <row r="3" spans="2:18">
      <c r="B3" s="209" t="s">
        <v>306</v>
      </c>
      <c r="C3" s="7">
        <v>-1.5729338320603598E-2</v>
      </c>
      <c r="D3" s="7">
        <v>-1.4759882105904034E-2</v>
      </c>
      <c r="E3" s="7">
        <v>-1.3418549298018164E-2</v>
      </c>
      <c r="F3" s="7">
        <v>-1.3926761070720332E-2</v>
      </c>
      <c r="G3" s="7">
        <v>-1.6488582272000438E-2</v>
      </c>
      <c r="H3" s="7">
        <v>-2.145398655668913E-2</v>
      </c>
      <c r="I3" s="7">
        <v>-2.4720134613637916E-2</v>
      </c>
      <c r="J3" s="7">
        <v>-2.3057357236599161E-2</v>
      </c>
      <c r="K3" s="7">
        <v>-2.9521761137929016E-2</v>
      </c>
      <c r="L3" s="7">
        <v>-2.0504203934261535E-2</v>
      </c>
      <c r="M3" s="7">
        <v>-2.4037756676195569E-2</v>
      </c>
      <c r="N3" s="7">
        <v>-3.0290625285293343E-2</v>
      </c>
      <c r="O3" s="7">
        <v>-3.3138645349218877E-2</v>
      </c>
      <c r="P3" s="7">
        <v>-3.1069674532499609E-2</v>
      </c>
      <c r="Q3" s="7">
        <v>-2.5657821063216884E-2</v>
      </c>
      <c r="R3" s="7">
        <v>-1.8371430442606106E-2</v>
      </c>
    </row>
    <row r="4" spans="2:18">
      <c r="B4" s="209" t="s">
        <v>273</v>
      </c>
      <c r="C4" s="7">
        <v>6.2546378496690144E-3</v>
      </c>
      <c r="D4" s="7">
        <v>4.6667176385500027E-3</v>
      </c>
      <c r="E4" s="7">
        <v>5.1394005154758119E-3</v>
      </c>
      <c r="F4" s="7">
        <v>5.0689286978704137E-3</v>
      </c>
      <c r="G4" s="7">
        <v>4.5137844691005161E-3</v>
      </c>
      <c r="H4" s="7">
        <v>4.2302999586737618E-3</v>
      </c>
      <c r="I4" s="7">
        <v>4.6436923686501196E-3</v>
      </c>
      <c r="J4" s="7">
        <v>4.5526742098389592E-3</v>
      </c>
      <c r="K4" s="7">
        <v>4.3490247395194222E-3</v>
      </c>
      <c r="L4" s="7">
        <v>2.6167898476392934E-3</v>
      </c>
      <c r="M4" s="7">
        <v>3.9595072457531489E-3</v>
      </c>
      <c r="N4" s="7">
        <v>5.5300774443932952E-3</v>
      </c>
      <c r="O4" s="7">
        <v>5.4711971514124344E-3</v>
      </c>
      <c r="P4" s="7">
        <v>5.2863944943680619E-3</v>
      </c>
      <c r="Q4" s="7">
        <v>4.2373811296419154E-3</v>
      </c>
      <c r="R4" s="7">
        <v>4.2198324798866397E-3</v>
      </c>
    </row>
    <row r="5" spans="2:18">
      <c r="B5" s="209" t="s">
        <v>307</v>
      </c>
      <c r="C5" s="7">
        <v>1.3246264667129198E-2</v>
      </c>
      <c r="D5" s="7">
        <v>1.5336859361993879E-2</v>
      </c>
      <c r="E5" s="7">
        <v>1.3389427299240529E-2</v>
      </c>
      <c r="F5" s="7">
        <v>1.3523614888544363E-2</v>
      </c>
      <c r="G5" s="7">
        <v>1.2758727362376448E-2</v>
      </c>
      <c r="H5" s="7">
        <v>1.0830267677015497E-2</v>
      </c>
      <c r="I5" s="7">
        <v>1.0152883524113483E-2</v>
      </c>
      <c r="J5" s="7">
        <v>6.4491934957167825E-3</v>
      </c>
      <c r="K5" s="7">
        <v>6.2158987233269531E-3</v>
      </c>
      <c r="L5" s="7">
        <v>3.6240012336147646E-3</v>
      </c>
      <c r="M5" s="7">
        <v>7.1839562147450985E-3</v>
      </c>
      <c r="N5" s="7">
        <v>5.0405869224448901E-3</v>
      </c>
      <c r="O5" s="7">
        <v>8.0534603716753174E-3</v>
      </c>
      <c r="P5" s="7">
        <v>8.3592973267364486E-3</v>
      </c>
      <c r="Q5" s="7">
        <v>6.9239633000401594E-3</v>
      </c>
      <c r="R5" s="7">
        <v>6.8756614956086521E-3</v>
      </c>
    </row>
    <row r="6" spans="2:18">
      <c r="B6" s="209" t="s">
        <v>274</v>
      </c>
      <c r="C6" s="7">
        <v>-1.2377944929384517E-2</v>
      </c>
      <c r="D6" s="7">
        <v>-1.0331281140241814E-2</v>
      </c>
      <c r="E6" s="7">
        <v>-7.3789780653936944E-3</v>
      </c>
      <c r="F6" s="7">
        <v>-8.8974344756716211E-3</v>
      </c>
      <c r="G6" s="7">
        <v>-1.228577078108711E-2</v>
      </c>
      <c r="H6" s="7">
        <v>-1.4633361516596936E-2</v>
      </c>
      <c r="I6" s="7">
        <v>-1.3890608023025799E-2</v>
      </c>
      <c r="J6" s="7">
        <v>-1.7898721986638264E-2</v>
      </c>
      <c r="K6" s="7">
        <v>-1.7162113410456079E-2</v>
      </c>
      <c r="L6" s="7">
        <v>-1.6671333980052779E-2</v>
      </c>
      <c r="M6" s="7">
        <v>-2.150133026033272E-2</v>
      </c>
      <c r="N6" s="7">
        <v>-2.4685764566713484E-2</v>
      </c>
      <c r="O6" s="7">
        <v>-2.0892421352139916E-2</v>
      </c>
      <c r="P6" s="7">
        <v>-1.9890714828214803E-2</v>
      </c>
      <c r="Q6" s="7">
        <v>-2.0665439533096495E-2</v>
      </c>
      <c r="R6" s="7">
        <v>-2.1637289506429812E-2</v>
      </c>
    </row>
    <row r="7" spans="2:18">
      <c r="B7" s="209" t="s">
        <v>275</v>
      </c>
      <c r="C7" s="7">
        <v>8.8184021041652662E-3</v>
      </c>
      <c r="D7" s="7">
        <v>9.577702292814726E-3</v>
      </c>
      <c r="E7" s="7">
        <v>1.2010597755538801E-2</v>
      </c>
      <c r="F7" s="7">
        <v>8.863234713804808E-3</v>
      </c>
      <c r="G7" s="7">
        <v>8.2127262096428726E-3</v>
      </c>
      <c r="H7" s="7">
        <v>8.5774184994507081E-3</v>
      </c>
      <c r="I7" s="7">
        <v>8.245440748935913E-3</v>
      </c>
      <c r="J7" s="7">
        <v>1.0356845563610844E-2</v>
      </c>
      <c r="K7" s="7">
        <v>9.8494387476351156E-3</v>
      </c>
      <c r="L7" s="7">
        <v>6.564666529483754E-3</v>
      </c>
      <c r="M7" s="7">
        <v>7.7258677965915106E-3</v>
      </c>
      <c r="N7" s="7">
        <v>1.1663277139044448E-2</v>
      </c>
      <c r="O7" s="7">
        <v>1.1911282080032431E-2</v>
      </c>
      <c r="P7" s="7">
        <v>1.0582238259438364E-2</v>
      </c>
      <c r="Q7" s="7">
        <v>8.3603398383417515E-3</v>
      </c>
      <c r="R7" s="7">
        <v>6.2908203759195662E-3</v>
      </c>
    </row>
    <row r="8" spans="2:18">
      <c r="B8" s="209" t="s">
        <v>303</v>
      </c>
      <c r="C8" s="7">
        <v>3.3373659513167829E-3</v>
      </c>
      <c r="D8" s="7">
        <v>3.4836836580800349E-3</v>
      </c>
      <c r="E8" s="7">
        <v>3.0703925221100079E-3</v>
      </c>
      <c r="F8" s="7">
        <v>3.0254575051463528E-3</v>
      </c>
      <c r="G8" s="7">
        <v>2.3597705130482759E-3</v>
      </c>
      <c r="H8" s="7">
        <v>4.1151743994996088E-3</v>
      </c>
      <c r="I8" s="7">
        <v>4.1283860460773949E-3</v>
      </c>
      <c r="J8" s="7">
        <v>3.6645481052327588E-3</v>
      </c>
      <c r="K8" s="7">
        <v>5.511436881879452E-3</v>
      </c>
      <c r="L8" s="7">
        <v>4.6508101785595482E-3</v>
      </c>
      <c r="M8" s="7">
        <v>4.7751267087352842E-3</v>
      </c>
      <c r="N8" s="7">
        <v>7.4661872767427919E-3</v>
      </c>
      <c r="O8" s="7">
        <v>8.5321541844499745E-3</v>
      </c>
      <c r="P8" s="7">
        <v>8.5137929027180696E-3</v>
      </c>
      <c r="Q8" s="7">
        <v>9.6386821313258E-3</v>
      </c>
      <c r="R8" s="7">
        <v>1.1411042551427775E-2</v>
      </c>
    </row>
    <row r="9" spans="2:18">
      <c r="B9" s="209" t="s">
        <v>30</v>
      </c>
      <c r="C9" s="7">
        <v>9.3576859708194397E-3</v>
      </c>
      <c r="D9" s="7">
        <v>1.2986287027955292E-2</v>
      </c>
      <c r="E9" s="7">
        <v>1.8229789146084405E-2</v>
      </c>
      <c r="F9" s="7">
        <v>1.2881096023122098E-2</v>
      </c>
      <c r="G9" s="7">
        <v>8.3062519173683416E-3</v>
      </c>
      <c r="H9" s="7">
        <v>-1.7833174852474926E-4</v>
      </c>
      <c r="I9" s="7">
        <v>-3.4884349480971064E-3</v>
      </c>
      <c r="J9" s="7">
        <v>-6.7025766956999447E-3</v>
      </c>
      <c r="K9" s="7">
        <v>-1.4479546768130333E-2</v>
      </c>
      <c r="L9" s="7">
        <v>-1.2198449007925131E-2</v>
      </c>
      <c r="M9" s="7">
        <v>-1.6232828833499E-2</v>
      </c>
      <c r="N9" s="7">
        <v>-1.9695195028951756E-2</v>
      </c>
      <c r="O9" s="7">
        <v>-1.4019643217378336E-2</v>
      </c>
      <c r="P9" s="7">
        <v>-9.7129053548322981E-3</v>
      </c>
      <c r="Q9" s="7">
        <v>-7.8876439354334596E-3</v>
      </c>
      <c r="R9" s="7">
        <v>-4.3073067585559163E-3</v>
      </c>
    </row>
    <row r="10" spans="2:18">
      <c r="B10" s="209" t="s">
        <v>304</v>
      </c>
      <c r="C10" s="7">
        <v>-2.7980820846626084E-3</v>
      </c>
      <c r="D10" s="7">
        <v>-7.5098922939469253E-5</v>
      </c>
      <c r="E10" s="7">
        <v>3.1487988684355955E-3</v>
      </c>
      <c r="F10" s="7">
        <v>9.924038041709373E-4</v>
      </c>
      <c r="G10" s="7">
        <v>-2.2662448053228051E-3</v>
      </c>
      <c r="H10" s="7">
        <v>-1.2870924647475065E-2</v>
      </c>
      <c r="I10" s="7">
        <v>-1.5862261743110416E-2</v>
      </c>
      <c r="J10" s="7">
        <v>-2.0723970364543549E-2</v>
      </c>
      <c r="K10" s="7">
        <v>-2.9840422397644898E-2</v>
      </c>
      <c r="L10" s="7">
        <v>-2.3413925715968432E-2</v>
      </c>
      <c r="M10" s="7">
        <v>-2.8733823338825792E-2</v>
      </c>
      <c r="N10" s="7">
        <v>-3.8824659444739E-2</v>
      </c>
      <c r="O10" s="7">
        <v>-3.4463079481860739E-2</v>
      </c>
      <c r="P10" s="7">
        <v>-2.8808936516988733E-2</v>
      </c>
      <c r="Q10" s="7">
        <v>-2.5886665905101011E-2</v>
      </c>
      <c r="R10" s="7">
        <v>-2.2009169685903256E-2</v>
      </c>
    </row>
    <row r="11" spans="2:18">
      <c r="B11" s="212" t="s">
        <v>312</v>
      </c>
      <c r="C11" s="211">
        <v>5.8082986485272943E-3</v>
      </c>
      <c r="D11" s="211">
        <v>5.0124873226624986E-3</v>
      </c>
      <c r="E11" s="211">
        <v>5.4174984171311124E-3</v>
      </c>
      <c r="F11" s="211">
        <v>5.2240557641481129E-3</v>
      </c>
      <c r="G11" s="211">
        <v>9.2355964162877772E-3</v>
      </c>
      <c r="H11" s="211">
        <v>8.1558557901217424E-3</v>
      </c>
      <c r="I11" s="211">
        <v>7.9519050007896986E-3</v>
      </c>
      <c r="J11" s="211">
        <v>9.2302411531381377E-3</v>
      </c>
      <c r="K11" s="211">
        <v>6.2785286878938168E-3</v>
      </c>
      <c r="L11" s="211">
        <v>7.5208211170918211E-3</v>
      </c>
      <c r="M11" s="211">
        <v>5.661800137204246E-3</v>
      </c>
      <c r="N11" s="211">
        <v>5.5810660404296449E-3</v>
      </c>
      <c r="O11" s="211">
        <v>6.0433296964103045E-3</v>
      </c>
      <c r="P11" s="211">
        <v>8.5057610226211677E-3</v>
      </c>
      <c r="Q11" s="211">
        <v>9.2752502615302893E-3</v>
      </c>
      <c r="R11" s="211">
        <v>6.9040562876373675E-3</v>
      </c>
    </row>
    <row r="12" spans="2:18">
      <c r="B12" s="212" t="s">
        <v>311</v>
      </c>
      <c r="C12" s="213">
        <v>5.3163748122300701E-3</v>
      </c>
      <c r="D12" s="213">
        <v>3.6252975675860905E-3</v>
      </c>
      <c r="E12" s="213">
        <v>4.3357354656385402E-3</v>
      </c>
      <c r="F12" s="213">
        <v>4.0605499406474732E-3</v>
      </c>
      <c r="G12" s="213">
        <v>7.814382684369894E-3</v>
      </c>
      <c r="H12" s="213">
        <v>7.6366620918854513E-3</v>
      </c>
      <c r="I12" s="213">
        <v>7.8072954778060158E-3</v>
      </c>
      <c r="J12" s="213">
        <v>8.3832319978192887E-3</v>
      </c>
      <c r="K12" s="213">
        <v>8.231080463228695E-3</v>
      </c>
      <c r="L12" s="213">
        <v>7.7822938117613205E-3</v>
      </c>
      <c r="M12" s="213">
        <v>8.385869067556808E-3</v>
      </c>
      <c r="N12" s="213">
        <v>8.3276517469178628E-3</v>
      </c>
      <c r="O12" s="213">
        <v>8.0807732318636614E-3</v>
      </c>
      <c r="P12" s="213">
        <v>8.1315699028124688E-3</v>
      </c>
      <c r="Q12" s="213">
        <v>8.0733458972903072E-3</v>
      </c>
      <c r="R12" s="213">
        <v>8.0709906439160248E-3</v>
      </c>
    </row>
    <row r="13" spans="2:18">
      <c r="B13" s="212" t="s">
        <v>310</v>
      </c>
      <c r="C13" s="211">
        <v>4.9192383629722419E-4</v>
      </c>
      <c r="D13" s="211">
        <v>1.3871897550764081E-3</v>
      </c>
      <c r="E13" s="211">
        <v>1.0817629514925722E-3</v>
      </c>
      <c r="F13" s="211">
        <v>1.1635058235006396E-3</v>
      </c>
      <c r="G13" s="211">
        <v>1.4212137319178832E-3</v>
      </c>
      <c r="H13" s="211">
        <v>5.1919369823629109E-4</v>
      </c>
      <c r="I13" s="211">
        <v>1.4460952298368281E-4</v>
      </c>
      <c r="J13" s="211">
        <v>8.4700915531884906E-4</v>
      </c>
      <c r="K13" s="211">
        <v>-1.9525517753348782E-3</v>
      </c>
      <c r="L13" s="211">
        <v>-2.6147269466949945E-4</v>
      </c>
      <c r="M13" s="211">
        <v>-2.724068930352562E-3</v>
      </c>
      <c r="N13" s="211">
        <v>-2.7465857064882179E-3</v>
      </c>
      <c r="O13" s="211">
        <v>-2.0374435354533569E-3</v>
      </c>
      <c r="P13" s="211">
        <v>3.7419111980869883E-4</v>
      </c>
      <c r="Q13" s="211">
        <v>1.2019043642399821E-3</v>
      </c>
      <c r="R13" s="211">
        <v>-1.1669343562786573E-3</v>
      </c>
    </row>
    <row r="16" spans="2:18">
      <c r="C16" s="209">
        <v>2000</v>
      </c>
      <c r="D16" s="209">
        <v>2001</v>
      </c>
      <c r="E16" s="209">
        <v>2002</v>
      </c>
      <c r="F16" s="209">
        <v>2003</v>
      </c>
      <c r="G16" s="209">
        <v>2004</v>
      </c>
      <c r="H16" s="209">
        <v>2005</v>
      </c>
      <c r="I16" s="209">
        <v>2006</v>
      </c>
      <c r="J16" s="209">
        <v>2007</v>
      </c>
      <c r="K16" s="209">
        <v>2008</v>
      </c>
      <c r="L16" s="209">
        <v>2009</v>
      </c>
      <c r="M16" s="209">
        <v>2010</v>
      </c>
      <c r="N16" s="209">
        <v>2011</v>
      </c>
      <c r="O16" s="209">
        <v>2012</v>
      </c>
      <c r="P16" s="209">
        <v>2013</v>
      </c>
      <c r="Q16" s="209">
        <v>2014</v>
      </c>
      <c r="R16" s="209">
        <v>2015</v>
      </c>
    </row>
    <row r="17" spans="2:19">
      <c r="B17" s="209" t="s">
        <v>305</v>
      </c>
      <c r="C17" s="210">
        <v>13029</v>
      </c>
      <c r="D17" s="210">
        <v>-5383</v>
      </c>
      <c r="E17" s="210">
        <v>-1533</v>
      </c>
      <c r="F17" s="210">
        <v>3548</v>
      </c>
      <c r="G17" s="210">
        <v>-231</v>
      </c>
      <c r="H17" s="210">
        <v>-5739</v>
      </c>
      <c r="I17" s="210">
        <v>-24212</v>
      </c>
      <c r="J17" s="210">
        <v>-29928</v>
      </c>
      <c r="K17" s="210">
        <v>-42494</v>
      </c>
      <c r="L17" s="210">
        <v>-56217</v>
      </c>
      <c r="M17" s="210">
        <v>-45391</v>
      </c>
      <c r="N17" s="210">
        <v>-52444</v>
      </c>
      <c r="O17" s="210">
        <v>-74510</v>
      </c>
      <c r="P17" s="210">
        <v>-67581</v>
      </c>
      <c r="Q17" s="210">
        <v>-61538</v>
      </c>
      <c r="R17" s="210">
        <v>-58306</v>
      </c>
      <c r="S17" s="210">
        <v>-45670</v>
      </c>
    </row>
    <row r="18" spans="2:19">
      <c r="B18" s="209" t="s">
        <v>306</v>
      </c>
      <c r="C18" s="210">
        <v>-11660.076999999999</v>
      </c>
      <c r="D18" s="210">
        <v>-23362.834999999999</v>
      </c>
      <c r="E18" s="210">
        <v>-22798.546999999999</v>
      </c>
      <c r="F18" s="210">
        <v>-21392.638999999999</v>
      </c>
      <c r="G18" s="210">
        <v>-22804.212</v>
      </c>
      <c r="H18" s="210">
        <v>-28208</v>
      </c>
      <c r="I18" s="210">
        <v>-38016</v>
      </c>
      <c r="J18" s="210">
        <v>-45813</v>
      </c>
      <c r="K18" s="210">
        <v>-44862</v>
      </c>
      <c r="L18" s="210">
        <v>-58921</v>
      </c>
      <c r="M18" s="210">
        <v>-39758</v>
      </c>
      <c r="N18" s="210">
        <v>-48039</v>
      </c>
      <c r="O18" s="210">
        <v>-62377</v>
      </c>
      <c r="P18" s="210">
        <v>-69158</v>
      </c>
      <c r="Q18" s="210">
        <v>-65761</v>
      </c>
      <c r="R18" s="210">
        <v>-54714</v>
      </c>
      <c r="S18" s="210">
        <v>-40114</v>
      </c>
    </row>
    <row r="19" spans="2:19">
      <c r="B19" s="209" t="s">
        <v>273</v>
      </c>
      <c r="C19" s="210">
        <v>9187.3860000000004</v>
      </c>
      <c r="D19" s="210">
        <v>9290.0329999999994</v>
      </c>
      <c r="E19" s="210">
        <v>7208.3490000000002</v>
      </c>
      <c r="F19" s="210">
        <v>8193.5339999999997</v>
      </c>
      <c r="G19" s="210">
        <v>8300.0580000000009</v>
      </c>
      <c r="H19" s="210">
        <v>7722</v>
      </c>
      <c r="I19" s="210">
        <v>7496</v>
      </c>
      <c r="J19" s="210">
        <v>8606</v>
      </c>
      <c r="K19" s="210">
        <v>8858</v>
      </c>
      <c r="L19" s="210">
        <v>8680</v>
      </c>
      <c r="M19" s="210">
        <v>5074</v>
      </c>
      <c r="N19" s="210">
        <v>7913</v>
      </c>
      <c r="O19" s="210">
        <v>11388</v>
      </c>
      <c r="P19" s="210">
        <v>11418</v>
      </c>
      <c r="Q19" s="210">
        <v>11189</v>
      </c>
      <c r="R19" s="210">
        <v>9036</v>
      </c>
      <c r="S19" s="210">
        <v>9214</v>
      </c>
    </row>
    <row r="20" spans="2:19">
      <c r="B20" s="209" t="s">
        <v>307</v>
      </c>
      <c r="C20" s="210">
        <v>15888.852000000001</v>
      </c>
      <c r="D20" s="210">
        <v>19674.718000000001</v>
      </c>
      <c r="E20" s="210">
        <v>23689.762999999999</v>
      </c>
      <c r="F20" s="210">
        <v>21346.210999999999</v>
      </c>
      <c r="G20" s="210">
        <v>22144.084999999999</v>
      </c>
      <c r="H20" s="210">
        <v>21827.115000000002</v>
      </c>
      <c r="I20" s="210">
        <v>19191</v>
      </c>
      <c r="J20" s="210">
        <v>18816</v>
      </c>
      <c r="K20" s="210">
        <v>12548</v>
      </c>
      <c r="L20" s="210">
        <v>12406</v>
      </c>
      <c r="M20" s="210">
        <v>7027</v>
      </c>
      <c r="N20" s="210">
        <v>14357</v>
      </c>
      <c r="O20" s="210">
        <v>10380</v>
      </c>
      <c r="P20" s="210">
        <v>16807</v>
      </c>
      <c r="Q20" s="210">
        <v>17693</v>
      </c>
      <c r="R20" s="210">
        <v>14765</v>
      </c>
      <c r="S20" s="210">
        <v>15013</v>
      </c>
    </row>
    <row r="21" spans="2:19">
      <c r="B21" s="209" t="s">
        <v>274</v>
      </c>
      <c r="C21" s="210">
        <v>-7134.3480000000018</v>
      </c>
      <c r="D21" s="210">
        <v>-18385</v>
      </c>
      <c r="E21" s="210">
        <v>-15958</v>
      </c>
      <c r="F21" s="210">
        <v>-11764</v>
      </c>
      <c r="G21" s="210">
        <v>-14569</v>
      </c>
      <c r="H21" s="210">
        <v>-21018</v>
      </c>
      <c r="I21" s="210">
        <v>-25930</v>
      </c>
      <c r="J21" s="210">
        <v>-25743</v>
      </c>
      <c r="K21" s="210">
        <v>-34825</v>
      </c>
      <c r="L21" s="210">
        <v>-34253</v>
      </c>
      <c r="M21" s="210">
        <v>-32326</v>
      </c>
      <c r="N21" s="210">
        <v>-42970</v>
      </c>
      <c r="O21" s="210">
        <v>-50835</v>
      </c>
      <c r="P21" s="210">
        <v>-43601</v>
      </c>
      <c r="Q21" s="210">
        <v>-42100</v>
      </c>
      <c r="R21" s="210">
        <v>-44068</v>
      </c>
      <c r="S21" s="210">
        <v>-47245</v>
      </c>
    </row>
    <row r="31" spans="2:19">
      <c r="B31" s="217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AA39"/>
  <sheetViews>
    <sheetView zoomScale="70" zoomScaleNormal="70" workbookViewId="0">
      <selection sqref="A1:D1"/>
    </sheetView>
  </sheetViews>
  <sheetFormatPr baseColWidth="10" defaultRowHeight="15"/>
  <cols>
    <col min="2" max="2" width="29.85546875" customWidth="1"/>
  </cols>
  <sheetData>
    <row r="1" spans="1:27" ht="20.25" customHeight="1">
      <c r="A1" s="268" t="s">
        <v>37</v>
      </c>
      <c r="B1" s="269"/>
      <c r="C1" s="269"/>
      <c r="D1" s="270"/>
      <c r="E1" s="271" t="s">
        <v>139</v>
      </c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3"/>
    </row>
    <row r="2" spans="1:27" ht="16.5" customHeight="1">
      <c r="A2" s="274" t="s">
        <v>38</v>
      </c>
      <c r="B2" s="275"/>
      <c r="C2" s="275"/>
      <c r="D2" s="276"/>
      <c r="E2" s="20" t="s">
        <v>1</v>
      </c>
      <c r="F2" s="20" t="s">
        <v>2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20" t="s">
        <v>11</v>
      </c>
      <c r="P2" s="20" t="s">
        <v>12</v>
      </c>
      <c r="Q2" s="20" t="s">
        <v>13</v>
      </c>
      <c r="R2" s="20" t="s">
        <v>14</v>
      </c>
      <c r="S2" s="20" t="s">
        <v>15</v>
      </c>
      <c r="T2" s="20" t="s">
        <v>16</v>
      </c>
      <c r="U2" s="20" t="s">
        <v>17</v>
      </c>
      <c r="V2" s="20" t="s">
        <v>18</v>
      </c>
      <c r="W2" s="20" t="s">
        <v>19</v>
      </c>
      <c r="X2" s="20" t="s">
        <v>20</v>
      </c>
      <c r="Y2" s="20" t="s">
        <v>21</v>
      </c>
      <c r="Z2" s="20" t="s">
        <v>48</v>
      </c>
      <c r="AA2" s="20" t="s">
        <v>49</v>
      </c>
    </row>
    <row r="3" spans="1:27" ht="52.5" customHeight="1">
      <c r="A3" s="21" t="s">
        <v>39</v>
      </c>
      <c r="B3" s="21" t="s">
        <v>40</v>
      </c>
      <c r="C3" s="21" t="s">
        <v>41</v>
      </c>
      <c r="D3" s="22" t="s">
        <v>22</v>
      </c>
      <c r="E3" s="22" t="s">
        <v>22</v>
      </c>
      <c r="F3" s="22" t="s">
        <v>22</v>
      </c>
      <c r="G3" s="22" t="s">
        <v>22</v>
      </c>
      <c r="H3" s="22" t="s">
        <v>22</v>
      </c>
      <c r="I3" s="22" t="s">
        <v>22</v>
      </c>
      <c r="J3" s="22" t="s">
        <v>22</v>
      </c>
      <c r="K3" s="22" t="s">
        <v>22</v>
      </c>
      <c r="L3" s="22" t="s">
        <v>22</v>
      </c>
      <c r="M3" s="22" t="s">
        <v>22</v>
      </c>
      <c r="N3" s="22" t="s">
        <v>22</v>
      </c>
      <c r="O3" s="22" t="s">
        <v>22</v>
      </c>
      <c r="P3" s="22" t="s">
        <v>22</v>
      </c>
      <c r="Q3" s="22" t="s">
        <v>22</v>
      </c>
      <c r="R3" s="22" t="s">
        <v>22</v>
      </c>
      <c r="S3" s="22" t="s">
        <v>22</v>
      </c>
      <c r="T3" s="22" t="s">
        <v>22</v>
      </c>
      <c r="U3" s="22" t="s">
        <v>22</v>
      </c>
      <c r="V3" s="22" t="s">
        <v>22</v>
      </c>
      <c r="W3" s="22" t="s">
        <v>22</v>
      </c>
      <c r="X3" s="22" t="s">
        <v>22</v>
      </c>
      <c r="Y3" s="22" t="s">
        <v>22</v>
      </c>
      <c r="Z3" s="22" t="s">
        <v>22</v>
      </c>
      <c r="AA3" s="22" t="s">
        <v>22</v>
      </c>
    </row>
    <row r="4" spans="1:27" ht="73.5" customHeight="1">
      <c r="A4" s="277" t="s">
        <v>23</v>
      </c>
      <c r="B4" s="23" t="s">
        <v>137</v>
      </c>
      <c r="C4" s="23" t="s">
        <v>47</v>
      </c>
      <c r="D4" s="22" t="s">
        <v>24</v>
      </c>
      <c r="E4" s="24">
        <v>107.295</v>
      </c>
      <c r="F4" s="24">
        <v>106.61499999999999</v>
      </c>
      <c r="G4" s="24">
        <v>101.839</v>
      </c>
      <c r="H4" s="24">
        <v>103.229</v>
      </c>
      <c r="I4" s="24">
        <v>101.307</v>
      </c>
      <c r="J4" s="24">
        <v>96.051000000000002</v>
      </c>
      <c r="K4" s="24">
        <v>95.884</v>
      </c>
      <c r="L4" s="24">
        <v>97.650999999999996</v>
      </c>
      <c r="M4" s="24">
        <v>103.004</v>
      </c>
      <c r="N4" s="24">
        <v>104.78</v>
      </c>
      <c r="O4" s="24">
        <v>103.371</v>
      </c>
      <c r="P4" s="24">
        <v>102.712</v>
      </c>
      <c r="Q4" s="24">
        <v>103.07599999999999</v>
      </c>
      <c r="R4" s="24">
        <v>103.81100000000001</v>
      </c>
      <c r="S4" s="24">
        <v>104.041</v>
      </c>
      <c r="T4" s="24">
        <v>100</v>
      </c>
      <c r="U4" s="24">
        <v>99.259</v>
      </c>
      <c r="V4" s="24">
        <v>96.343999999999994</v>
      </c>
      <c r="W4" s="24">
        <v>97.397000000000006</v>
      </c>
      <c r="X4" s="24">
        <v>97.816000000000003</v>
      </c>
      <c r="Y4" s="24">
        <v>93.789000000000001</v>
      </c>
      <c r="Z4" s="24">
        <v>93.873999999999995</v>
      </c>
      <c r="AA4" s="24">
        <v>93.281999999999996</v>
      </c>
    </row>
    <row r="5" spans="1:27" ht="21">
      <c r="A5" s="278"/>
      <c r="B5" s="23" t="s">
        <v>42</v>
      </c>
      <c r="C5" s="23" t="s">
        <v>43</v>
      </c>
      <c r="D5" s="22" t="s">
        <v>24</v>
      </c>
      <c r="E5" s="25">
        <v>1.137</v>
      </c>
      <c r="F5" s="25">
        <v>1.1120000000000001</v>
      </c>
      <c r="G5" s="25">
        <v>1.0549999999999999</v>
      </c>
      <c r="H5" s="25">
        <v>1.075</v>
      </c>
      <c r="I5" s="25">
        <v>1.0629999999999999</v>
      </c>
      <c r="J5" s="25">
        <v>0.999</v>
      </c>
      <c r="K5" s="25">
        <v>0.998</v>
      </c>
      <c r="L5" s="25">
        <v>1.014</v>
      </c>
      <c r="M5" s="25">
        <v>1.0620000000000001</v>
      </c>
      <c r="N5" s="25">
        <v>1.0649999999999999</v>
      </c>
      <c r="O5" s="25">
        <v>1.044</v>
      </c>
      <c r="P5" s="25">
        <v>1.0349999999999999</v>
      </c>
      <c r="Q5" s="25">
        <v>1.042</v>
      </c>
      <c r="R5" s="25">
        <v>1.048</v>
      </c>
      <c r="S5" s="25">
        <v>1.048</v>
      </c>
      <c r="T5" s="25">
        <v>1</v>
      </c>
      <c r="U5" s="25">
        <v>0.98599999999999999</v>
      </c>
      <c r="V5" s="25">
        <v>0.95799999999999996</v>
      </c>
      <c r="W5" s="25">
        <v>0.97</v>
      </c>
      <c r="X5" s="25">
        <v>0.97399999999999998</v>
      </c>
      <c r="Y5" s="25">
        <v>0.94399999999999995</v>
      </c>
      <c r="Z5" s="25">
        <v>0.94499999999999995</v>
      </c>
      <c r="AA5" s="25">
        <v>0.94</v>
      </c>
    </row>
    <row r="6" spans="1:27" ht="21">
      <c r="A6" s="278"/>
      <c r="B6" s="23" t="s">
        <v>44</v>
      </c>
      <c r="C6" s="23" t="s">
        <v>45</v>
      </c>
      <c r="D6" s="22" t="s">
        <v>24</v>
      </c>
      <c r="E6" s="24">
        <v>1.177</v>
      </c>
      <c r="F6" s="24">
        <v>1.175</v>
      </c>
      <c r="G6" s="24">
        <v>1.1140000000000001</v>
      </c>
      <c r="H6" s="24">
        <v>1.1419999999999999</v>
      </c>
      <c r="I6" s="24">
        <v>1.1040000000000001</v>
      </c>
      <c r="J6" s="24">
        <v>1.006</v>
      </c>
      <c r="K6" s="24">
        <v>1</v>
      </c>
      <c r="L6" s="24">
        <v>1.022</v>
      </c>
      <c r="M6" s="24">
        <v>1.0820000000000001</v>
      </c>
      <c r="N6" s="24">
        <v>1.085</v>
      </c>
      <c r="O6" s="24">
        <v>1.0509999999999999</v>
      </c>
      <c r="P6" s="24">
        <v>1.034</v>
      </c>
      <c r="Q6" s="24">
        <v>1.054</v>
      </c>
      <c r="R6" s="24">
        <v>1.05</v>
      </c>
      <c r="S6" s="24">
        <v>1.0720000000000001</v>
      </c>
      <c r="T6" s="24">
        <v>1</v>
      </c>
      <c r="U6" s="24">
        <v>0.97099999999999997</v>
      </c>
      <c r="V6" s="24">
        <v>0.93600000000000005</v>
      </c>
      <c r="W6" s="24">
        <v>0.96299999999999997</v>
      </c>
      <c r="X6" s="24">
        <v>0.97099999999999997</v>
      </c>
      <c r="Y6" s="24">
        <v>0.94</v>
      </c>
      <c r="Z6" s="24">
        <v>0.94799999999999995</v>
      </c>
      <c r="AA6" s="24">
        <v>0.94399999999999995</v>
      </c>
    </row>
    <row r="7" spans="1:27" ht="21">
      <c r="A7" s="279"/>
      <c r="B7" s="23" t="s">
        <v>46</v>
      </c>
      <c r="C7" s="23" t="s">
        <v>47</v>
      </c>
      <c r="D7" s="22" t="s">
        <v>24</v>
      </c>
      <c r="E7" s="25">
        <v>101.845</v>
      </c>
      <c r="F7" s="25">
        <v>101.414</v>
      </c>
      <c r="G7" s="25">
        <v>96.778999999999996</v>
      </c>
      <c r="H7" s="25">
        <v>98.195999999999998</v>
      </c>
      <c r="I7" s="25">
        <v>97.253</v>
      </c>
      <c r="J7" s="25">
        <v>92.111999999999995</v>
      </c>
      <c r="K7" s="25">
        <v>92.376000000000005</v>
      </c>
      <c r="L7" s="25">
        <v>94.992999999999995</v>
      </c>
      <c r="M7" s="25">
        <v>100.377</v>
      </c>
      <c r="N7" s="25">
        <v>101.70699999999999</v>
      </c>
      <c r="O7" s="25">
        <v>101.17700000000001</v>
      </c>
      <c r="P7" s="25">
        <v>101.126</v>
      </c>
      <c r="Q7" s="25">
        <v>101.738</v>
      </c>
      <c r="R7" s="25">
        <v>102.041</v>
      </c>
      <c r="S7" s="25">
        <v>102.48399999999999</v>
      </c>
      <c r="T7" s="25">
        <v>100</v>
      </c>
      <c r="U7" s="25">
        <v>99.174999999999997</v>
      </c>
      <c r="V7" s="25">
        <v>96.510999999999996</v>
      </c>
      <c r="W7" s="25">
        <v>97.677000000000007</v>
      </c>
      <c r="X7" s="25">
        <v>99.177000000000007</v>
      </c>
      <c r="Y7" s="25">
        <v>95.191999999999993</v>
      </c>
      <c r="Z7" s="25">
        <v>95.546000000000006</v>
      </c>
      <c r="AA7" s="25">
        <v>95.286000000000001</v>
      </c>
    </row>
    <row r="8" spans="1:27">
      <c r="A8" s="13"/>
      <c r="B8" s="13"/>
      <c r="C8" s="13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>
      <c r="A9" s="26"/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15</v>
      </c>
      <c r="R9" s="20" t="s">
        <v>16</v>
      </c>
      <c r="S9" s="20" t="s">
        <v>17</v>
      </c>
      <c r="T9" s="20" t="s">
        <v>18</v>
      </c>
      <c r="U9" s="20" t="s">
        <v>19</v>
      </c>
      <c r="V9" s="20" t="s">
        <v>20</v>
      </c>
      <c r="W9" s="20" t="s">
        <v>21</v>
      </c>
      <c r="X9" s="20" t="s">
        <v>48</v>
      </c>
      <c r="Y9" s="20" t="s">
        <v>49</v>
      </c>
      <c r="Z9" s="19"/>
      <c r="AA9" s="19"/>
    </row>
    <row r="10" spans="1:27">
      <c r="B10" t="s">
        <v>299</v>
      </c>
      <c r="C10">
        <v>100</v>
      </c>
      <c r="D10">
        <f>C10*F4/E4</f>
        <v>99.366233282072784</v>
      </c>
      <c r="E10">
        <f t="shared" ref="E10:R10" si="0">D10*G4/F4</f>
        <v>94.914954098513448</v>
      </c>
      <c r="F10">
        <f t="shared" si="0"/>
        <v>96.210447830747015</v>
      </c>
      <c r="G10">
        <f t="shared" si="0"/>
        <v>94.419124842723349</v>
      </c>
      <c r="H10">
        <f t="shared" si="0"/>
        <v>89.520480917097728</v>
      </c>
      <c r="I10">
        <f t="shared" si="0"/>
        <v>89.364835267253852</v>
      </c>
      <c r="J10">
        <f t="shared" si="0"/>
        <v>91.011696723985295</v>
      </c>
      <c r="K10">
        <f t="shared" si="0"/>
        <v>96.000745607903482</v>
      </c>
      <c r="L10">
        <f t="shared" si="0"/>
        <v>97.655995153548659</v>
      </c>
      <c r="M10">
        <f t="shared" si="0"/>
        <v>96.34279323360829</v>
      </c>
      <c r="N10">
        <f t="shared" si="0"/>
        <v>95.728598723146476</v>
      </c>
      <c r="O10">
        <f t="shared" si="0"/>
        <v>96.067850319213377</v>
      </c>
      <c r="P10">
        <f t="shared" si="0"/>
        <v>96.752877580502357</v>
      </c>
      <c r="Q10">
        <f t="shared" si="0"/>
        <v>96.967239852742438</v>
      </c>
      <c r="R10">
        <f t="shared" si="0"/>
        <v>93.200987930472067</v>
      </c>
      <c r="S10">
        <f t="shared" ref="S10:S13" si="1">R10*U4/T4</f>
        <v>92.510368609907275</v>
      </c>
      <c r="T10">
        <f t="shared" ref="T10:T13" si="2">S10*V4/U4</f>
        <v>89.793559811733999</v>
      </c>
      <c r="U10">
        <f t="shared" ref="U10:U13" si="3">T10*W4/V4</f>
        <v>90.774966214641879</v>
      </c>
      <c r="V10">
        <f t="shared" ref="V10:V13" si="4">U10*X4/W4</f>
        <v>91.165478354070544</v>
      </c>
      <c r="W10">
        <f t="shared" ref="W10:W13" si="5">V10*Y4/X4</f>
        <v>87.412274570110426</v>
      </c>
    </row>
    <row r="11" spans="1:27">
      <c r="B11" t="s">
        <v>276</v>
      </c>
      <c r="C11">
        <v>100</v>
      </c>
      <c r="D11">
        <f t="shared" ref="D11:D13" si="6">C11*F5/E5</f>
        <v>97.80123131046615</v>
      </c>
      <c r="E11">
        <f t="shared" ref="E11:E13" si="7">D11*G5/F5</f>
        <v>92.788038698328933</v>
      </c>
      <c r="F11">
        <f t="shared" ref="F11:F13" si="8">E11*H5/G5</f>
        <v>94.547053649956027</v>
      </c>
      <c r="G11">
        <f t="shared" ref="G11:G13" si="9">F11*I5/H5</f>
        <v>93.491644678979767</v>
      </c>
      <c r="H11">
        <f t="shared" ref="H11:H13" si="10">G11*J5/I5</f>
        <v>87.862796833773089</v>
      </c>
      <c r="I11">
        <f t="shared" ref="I11:I13" si="11">H11*K5/J5</f>
        <v>87.774846086191729</v>
      </c>
      <c r="J11">
        <f t="shared" ref="J11:J13" si="12">I11*L5/K5</f>
        <v>89.182058047493399</v>
      </c>
      <c r="K11">
        <f t="shared" ref="K11:K13" si="13">J11*M5/L5</f>
        <v>93.403693931398408</v>
      </c>
      <c r="L11">
        <f t="shared" ref="L11:L13" si="14">K11*N5/M5</f>
        <v>93.667546174142458</v>
      </c>
      <c r="M11">
        <f t="shared" ref="M11:M13" si="15">L11*O5/N5</f>
        <v>91.820580474934033</v>
      </c>
      <c r="N11">
        <f t="shared" ref="N11:N13" si="16">M11*P5/O5</f>
        <v>91.029023746701839</v>
      </c>
      <c r="O11">
        <f t="shared" ref="O11:O13" si="17">N11*Q5/P5</f>
        <v>91.644678979771328</v>
      </c>
      <c r="P11">
        <f t="shared" ref="P11:P13" si="18">O11*R5/Q5</f>
        <v>92.172383465259443</v>
      </c>
      <c r="Q11">
        <f t="shared" ref="Q11:Q13" si="19">P11*S5/R5</f>
        <v>92.172383465259443</v>
      </c>
      <c r="R11">
        <f t="shared" ref="R11:R13" si="20">Q11*T5/S5</f>
        <v>87.95074758135442</v>
      </c>
      <c r="S11">
        <f t="shared" si="1"/>
        <v>86.719437115215456</v>
      </c>
      <c r="T11">
        <f t="shared" si="2"/>
        <v>84.256816182937527</v>
      </c>
      <c r="U11">
        <f t="shared" si="3"/>
        <v>85.312225153913786</v>
      </c>
      <c r="V11">
        <f t="shared" si="4"/>
        <v>85.664028144239197</v>
      </c>
      <c r="W11">
        <f t="shared" si="5"/>
        <v>83.025505716798563</v>
      </c>
    </row>
    <row r="12" spans="1:27">
      <c r="B12" t="s">
        <v>138</v>
      </c>
      <c r="C12">
        <v>100</v>
      </c>
      <c r="D12">
        <f t="shared" si="6"/>
        <v>99.83007646559048</v>
      </c>
      <c r="E12">
        <f t="shared" si="7"/>
        <v>94.647408666100262</v>
      </c>
      <c r="F12">
        <f t="shared" si="8"/>
        <v>97.026338147833471</v>
      </c>
      <c r="G12">
        <f t="shared" si="9"/>
        <v>93.79779099405269</v>
      </c>
      <c r="H12">
        <f t="shared" si="10"/>
        <v>85.471537807986408</v>
      </c>
      <c r="I12">
        <f t="shared" si="11"/>
        <v>84.961767204757862</v>
      </c>
      <c r="J12">
        <f t="shared" si="12"/>
        <v>86.83092608326254</v>
      </c>
      <c r="K12">
        <f t="shared" si="13"/>
        <v>91.928632115548012</v>
      </c>
      <c r="L12">
        <f t="shared" si="14"/>
        <v>92.183517417162264</v>
      </c>
      <c r="M12">
        <f t="shared" si="15"/>
        <v>89.294817332200495</v>
      </c>
      <c r="N12">
        <f t="shared" si="16"/>
        <v>87.850467289719617</v>
      </c>
      <c r="O12">
        <f t="shared" si="17"/>
        <v>89.549702633814775</v>
      </c>
      <c r="P12">
        <f t="shared" si="18"/>
        <v>89.209855564995749</v>
      </c>
      <c r="Q12">
        <f t="shared" si="19"/>
        <v>91.079014443500412</v>
      </c>
      <c r="R12">
        <f t="shared" si="20"/>
        <v>84.961767204757848</v>
      </c>
      <c r="S12">
        <f t="shared" si="1"/>
        <v>82.497875955819865</v>
      </c>
      <c r="T12">
        <f t="shared" si="2"/>
        <v>79.52421410365335</v>
      </c>
      <c r="U12">
        <f t="shared" si="3"/>
        <v>81.818181818181813</v>
      </c>
      <c r="V12">
        <f t="shared" si="4"/>
        <v>82.497875955819879</v>
      </c>
      <c r="W12">
        <f t="shared" si="5"/>
        <v>79.86406117247239</v>
      </c>
    </row>
    <row r="13" spans="1:27">
      <c r="B13" t="s">
        <v>300</v>
      </c>
      <c r="C13">
        <v>100</v>
      </c>
      <c r="D13">
        <f t="shared" si="6"/>
        <v>99.576807894349258</v>
      </c>
      <c r="E13">
        <f t="shared" si="7"/>
        <v>95.025774461191034</v>
      </c>
      <c r="F13">
        <f t="shared" si="8"/>
        <v>96.417104423388494</v>
      </c>
      <c r="G13">
        <f t="shared" si="9"/>
        <v>95.491187588983266</v>
      </c>
      <c r="H13">
        <f t="shared" si="10"/>
        <v>90.443320732485645</v>
      </c>
      <c r="I13">
        <f t="shared" si="11"/>
        <v>90.70253817074969</v>
      </c>
      <c r="J13">
        <f t="shared" si="12"/>
        <v>93.27212921596545</v>
      </c>
      <c r="K13">
        <f t="shared" si="13"/>
        <v>98.558593941774276</v>
      </c>
      <c r="L13">
        <f t="shared" si="14"/>
        <v>99.864499975452915</v>
      </c>
      <c r="M13">
        <f t="shared" si="15"/>
        <v>99.344101330453185</v>
      </c>
      <c r="N13">
        <f t="shared" si="16"/>
        <v>99.294025234424907</v>
      </c>
      <c r="O13">
        <f t="shared" si="17"/>
        <v>99.894938386764238</v>
      </c>
      <c r="P13">
        <f t="shared" si="18"/>
        <v>100.19244931022635</v>
      </c>
      <c r="Q13">
        <f t="shared" si="19"/>
        <v>100.62742402670727</v>
      </c>
      <c r="R13">
        <f t="shared" si="20"/>
        <v>98.188423584859365</v>
      </c>
      <c r="S13">
        <f t="shared" si="1"/>
        <v>97.378369090284266</v>
      </c>
      <c r="T13">
        <f t="shared" si="2"/>
        <v>94.762629485983624</v>
      </c>
      <c r="U13">
        <f t="shared" si="3"/>
        <v>95.90750650498309</v>
      </c>
      <c r="V13">
        <f t="shared" si="4"/>
        <v>97.380332858755978</v>
      </c>
      <c r="W13">
        <f t="shared" si="5"/>
        <v>93.467524178899311</v>
      </c>
    </row>
    <row r="23" spans="12:14">
      <c r="L23" s="248"/>
      <c r="M23" s="249"/>
      <c r="N23" s="249"/>
    </row>
    <row r="39" spans="12:14">
      <c r="L39" s="248"/>
      <c r="M39" s="248"/>
      <c r="N39" s="248"/>
    </row>
  </sheetData>
  <mergeCells count="6">
    <mergeCell ref="A1:D1"/>
    <mergeCell ref="E1:AA1"/>
    <mergeCell ref="A2:D2"/>
    <mergeCell ref="A4:A7"/>
    <mergeCell ref="L39:N39"/>
    <mergeCell ref="L23:N23"/>
  </mergeCells>
  <hyperlinks>
    <hyperlink ref="D4" r:id="rId1" display="http://stats.oecd.org/OECDStat_Metadata/ShowMetadata.ashx?Dataset=EO&amp;Coords=[%5bFREQUENCY%5d.%5bA%5d%2c%5bLOCATION%5d.%5bFRA%5d%2c%5bVARIABLE%5d.%5bCPIDR%5d]&amp;ShowOnWeb=true&amp;Lang=en"/>
    <hyperlink ref="D5" r:id="rId2" display="http://stats.oecd.org/OECDStat_Metadata/ShowMetadata.ashx?Dataset=EO&amp;Coords=[%5bFREQUENCY%5d.%5bA%5d%2c%5bLOCATION%5d.%5bFRA%5d%2c%5bVARIABLE%5d.%5bEXCHER%5d]&amp;ShowOnWeb=true&amp;Lang=en"/>
    <hyperlink ref="D6" r:id="rId3" display="http://stats.oecd.org/OECDStat_Metadata/ShowMetadata.ashx?Dataset=EO&amp;Coords=[%5bFREQUENCY%5d.%5bA%5d%2c%5bLOCATION%5d.%5bFRA%5d%2c%5bVARIABLE%5d.%5bRPXGS%5d]&amp;ShowOnWeb=true&amp;Lang=en"/>
    <hyperlink ref="D7" r:id="rId4" display="http://stats.oecd.org/OECDStat_Metadata/ShowMetadata.ashx?Dataset=EO&amp;Coords=[%5bFREQUENCY%5d.%5bA%5d%2c%5bLOCATION%5d.%5bFRA%5d%2c%5bVARIABLE%5d.%5bULCDR%5d]&amp;ShowOnWeb=true&amp;Lang=en"/>
  </hyperlinks>
  <pageMargins left="0.7" right="0.7" top="0.75" bottom="0.75" header="0.3" footer="0.3"/>
  <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B2:BH61"/>
  <sheetViews>
    <sheetView topLeftCell="A4" zoomScale="70" zoomScaleNormal="70" workbookViewId="0"/>
  </sheetViews>
  <sheetFormatPr baseColWidth="10" defaultColWidth="11.5703125" defaultRowHeight="15"/>
  <cols>
    <col min="1" max="16384" width="11.5703125" style="216"/>
  </cols>
  <sheetData>
    <row r="2" spans="2:60">
      <c r="C2" s="41">
        <v>1960</v>
      </c>
      <c r="D2" s="41">
        <v>1961</v>
      </c>
      <c r="E2" s="41">
        <v>1962</v>
      </c>
      <c r="F2" s="41">
        <v>1963</v>
      </c>
      <c r="G2" s="41">
        <v>1964</v>
      </c>
      <c r="H2" s="41">
        <v>1965</v>
      </c>
      <c r="I2" s="41">
        <v>1966</v>
      </c>
      <c r="J2" s="41">
        <v>1967</v>
      </c>
      <c r="K2" s="41">
        <v>1968</v>
      </c>
      <c r="L2" s="41">
        <v>1969</v>
      </c>
      <c r="M2" s="41">
        <v>1970</v>
      </c>
      <c r="N2" s="41">
        <v>1971</v>
      </c>
      <c r="O2" s="41">
        <v>1972</v>
      </c>
      <c r="P2" s="41">
        <v>1973</v>
      </c>
      <c r="Q2" s="41">
        <v>1974</v>
      </c>
      <c r="R2" s="41">
        <v>1975</v>
      </c>
      <c r="S2" s="41">
        <v>1976</v>
      </c>
      <c r="T2" s="41">
        <v>1977</v>
      </c>
      <c r="U2" s="41">
        <v>1978</v>
      </c>
      <c r="V2" s="41">
        <v>1979</v>
      </c>
      <c r="W2" s="41">
        <v>1980</v>
      </c>
      <c r="X2" s="41">
        <v>1981</v>
      </c>
      <c r="Y2" s="41">
        <v>1982</v>
      </c>
      <c r="Z2" s="41">
        <v>1983</v>
      </c>
      <c r="AA2" s="41">
        <v>1984</v>
      </c>
      <c r="AB2" s="41">
        <v>1985</v>
      </c>
      <c r="AC2" s="41">
        <v>1986</v>
      </c>
      <c r="AD2" s="41">
        <v>1987</v>
      </c>
      <c r="AE2" s="41">
        <v>1988</v>
      </c>
      <c r="AF2" s="41">
        <v>1989</v>
      </c>
      <c r="AG2" s="41">
        <v>1990</v>
      </c>
      <c r="AH2" s="41">
        <v>1991</v>
      </c>
      <c r="AI2" s="41">
        <v>1992</v>
      </c>
      <c r="AJ2" s="41">
        <v>1993</v>
      </c>
      <c r="AK2" s="41">
        <v>1994</v>
      </c>
      <c r="AL2" s="41">
        <v>1995</v>
      </c>
      <c r="AM2" s="41">
        <v>1996</v>
      </c>
      <c r="AN2" s="41">
        <v>1997</v>
      </c>
      <c r="AO2" s="41">
        <v>1998</v>
      </c>
      <c r="AP2" s="41">
        <v>1999</v>
      </c>
      <c r="AQ2" s="41">
        <v>2000</v>
      </c>
      <c r="AR2" s="41">
        <v>2001</v>
      </c>
      <c r="AS2" s="41">
        <v>2002</v>
      </c>
      <c r="AT2" s="41">
        <v>2003</v>
      </c>
      <c r="AU2" s="41">
        <v>2004</v>
      </c>
      <c r="AV2" s="41">
        <v>2005</v>
      </c>
      <c r="AW2" s="41">
        <v>2006</v>
      </c>
      <c r="AX2" s="41">
        <v>2007</v>
      </c>
      <c r="AY2" s="41">
        <v>2008</v>
      </c>
      <c r="AZ2" s="41">
        <v>2009</v>
      </c>
      <c r="BA2" s="41">
        <v>2010</v>
      </c>
      <c r="BB2" s="41">
        <v>2011</v>
      </c>
      <c r="BC2" s="41">
        <v>2012</v>
      </c>
      <c r="BD2" s="41">
        <v>2013</v>
      </c>
      <c r="BE2" s="41">
        <v>2014</v>
      </c>
      <c r="BF2" s="41">
        <v>2015</v>
      </c>
      <c r="BG2" s="41">
        <v>2016</v>
      </c>
      <c r="BH2" s="41">
        <v>2017</v>
      </c>
    </row>
    <row r="3" spans="2:60">
      <c r="B3" s="216" t="s">
        <v>25</v>
      </c>
      <c r="C3" s="41">
        <v>25.530163699999999</v>
      </c>
      <c r="D3" s="41">
        <v>27.265604</v>
      </c>
      <c r="E3" s="41">
        <v>28.513933600000001</v>
      </c>
      <c r="F3" s="41">
        <v>29.4872613</v>
      </c>
      <c r="G3" s="41">
        <v>29.939306899999998</v>
      </c>
      <c r="H3" s="41">
        <v>31.2889366</v>
      </c>
      <c r="I3" s="41">
        <v>32.656055899999998</v>
      </c>
      <c r="J3" s="41">
        <v>32.731763600000001</v>
      </c>
      <c r="K3" s="41">
        <v>33.149149999999999</v>
      </c>
      <c r="L3" s="41">
        <v>34.313549000000002</v>
      </c>
      <c r="M3" s="41">
        <v>38.364751699999999</v>
      </c>
      <c r="N3" s="41">
        <v>41.664737199999998</v>
      </c>
      <c r="O3" s="41">
        <v>44.003524200000001</v>
      </c>
      <c r="P3" s="41">
        <v>47.516031499999997</v>
      </c>
      <c r="Q3" s="41">
        <v>51.871517500000003</v>
      </c>
      <c r="R3" s="41">
        <v>54.552205600000001</v>
      </c>
      <c r="S3" s="41">
        <v>55.796564600000004</v>
      </c>
      <c r="T3" s="41">
        <v>57.616720299999997</v>
      </c>
      <c r="U3" s="41">
        <v>59.489167899999998</v>
      </c>
      <c r="V3" s="41">
        <v>61.495910199999997</v>
      </c>
      <c r="W3" s="41">
        <v>65.7346833</v>
      </c>
      <c r="X3" s="41">
        <v>68.479424199999997</v>
      </c>
      <c r="Y3" s="41">
        <v>70.881861000000001</v>
      </c>
      <c r="Z3" s="41">
        <v>71.316418200000001</v>
      </c>
      <c r="AA3" s="41">
        <v>72.000658599999994</v>
      </c>
      <c r="AB3" s="41">
        <v>73.053806399999999</v>
      </c>
      <c r="AC3" s="41">
        <v>75.110429999999994</v>
      </c>
      <c r="AD3" s="41">
        <v>77.234482299999996</v>
      </c>
      <c r="AE3" s="41">
        <v>77.458375500000002</v>
      </c>
      <c r="AF3" s="41">
        <v>77.907001600000001</v>
      </c>
      <c r="AG3" s="41">
        <v>79.871615000000006</v>
      </c>
      <c r="AH3" s="41">
        <v>82.725232300000002</v>
      </c>
      <c r="AI3" s="41">
        <v>88.334795299999996</v>
      </c>
      <c r="AJ3" s="41">
        <v>91.643082699999994</v>
      </c>
      <c r="AK3" s="41">
        <v>92.062063300000005</v>
      </c>
      <c r="AL3" s="41">
        <v>94.0214292</v>
      </c>
      <c r="AM3" s="41">
        <v>94.263837699999996</v>
      </c>
      <c r="AN3" s="41">
        <v>93.127245000000002</v>
      </c>
      <c r="AO3" s="41">
        <v>93.271196900000007</v>
      </c>
      <c r="AP3" s="41">
        <v>93.989416599999998</v>
      </c>
      <c r="AQ3" s="41">
        <v>94.622037800000001</v>
      </c>
      <c r="AR3" s="41">
        <v>94.546362400000007</v>
      </c>
      <c r="AS3" s="41">
        <v>95.307099699999995</v>
      </c>
      <c r="AT3" s="41">
        <v>96.401441300000002</v>
      </c>
      <c r="AU3" s="41">
        <v>95.800847300000001</v>
      </c>
      <c r="AV3" s="41">
        <v>95.334190399999997</v>
      </c>
      <c r="AW3" s="41">
        <v>93.591776300000006</v>
      </c>
      <c r="AX3" s="41">
        <v>93.020089400000003</v>
      </c>
      <c r="AY3" s="41">
        <v>95.202709600000006</v>
      </c>
      <c r="AZ3" s="41">
        <v>101.166149</v>
      </c>
      <c r="BA3" s="41">
        <v>100</v>
      </c>
      <c r="BB3" s="41">
        <v>100.67234620000001</v>
      </c>
      <c r="BC3" s="41">
        <v>104.0033146</v>
      </c>
      <c r="BD3" s="41">
        <v>106.2506049</v>
      </c>
      <c r="BE3" s="41">
        <v>108.2769085</v>
      </c>
      <c r="BF3" s="41">
        <v>109.9998528</v>
      </c>
      <c r="BG3" s="41">
        <v>111.5383144</v>
      </c>
      <c r="BH3" s="41">
        <v>113.92818</v>
      </c>
    </row>
    <row r="4" spans="2:60">
      <c r="B4" s="216" t="s">
        <v>23</v>
      </c>
      <c r="C4" s="41">
        <v>11.5117634</v>
      </c>
      <c r="D4" s="41">
        <v>12.1266094</v>
      </c>
      <c r="E4" s="41">
        <v>12.7042196</v>
      </c>
      <c r="F4" s="41">
        <v>13.5269551</v>
      </c>
      <c r="G4" s="41">
        <v>13.9651926</v>
      </c>
      <c r="H4" s="41">
        <v>14.261954899999999</v>
      </c>
      <c r="I4" s="41">
        <v>14.4723462</v>
      </c>
      <c r="J4" s="41">
        <v>14.8004824</v>
      </c>
      <c r="K4" s="41">
        <v>15.812110199999999</v>
      </c>
      <c r="L4" s="41">
        <v>16.637962399999999</v>
      </c>
      <c r="M4" s="41">
        <v>17.5670492</v>
      </c>
      <c r="N4" s="41">
        <v>18.622269200000002</v>
      </c>
      <c r="O4" s="41">
        <v>19.704484799999999</v>
      </c>
      <c r="P4" s="41">
        <v>21.114199899999999</v>
      </c>
      <c r="Q4" s="41">
        <v>24.009927900000001</v>
      </c>
      <c r="R4" s="41">
        <v>28.4900503</v>
      </c>
      <c r="S4" s="41">
        <v>31.570560199999999</v>
      </c>
      <c r="T4" s="41">
        <v>34.521023399999997</v>
      </c>
      <c r="U4" s="41">
        <v>37.4512936</v>
      </c>
      <c r="V4" s="41">
        <v>40.9181612</v>
      </c>
      <c r="W4" s="41">
        <v>46.126228500000003</v>
      </c>
      <c r="X4" s="41">
        <v>51.645844799999999</v>
      </c>
      <c r="Y4" s="41">
        <v>57.551931500000002</v>
      </c>
      <c r="Z4" s="41">
        <v>62.334994000000002</v>
      </c>
      <c r="AA4" s="41">
        <v>65.784797100000006</v>
      </c>
      <c r="AB4" s="41">
        <v>68.314324200000001</v>
      </c>
      <c r="AC4" s="41">
        <v>69.862230800000006</v>
      </c>
      <c r="AD4" s="41">
        <v>70.809308000000001</v>
      </c>
      <c r="AE4" s="41">
        <v>71.161169200000003</v>
      </c>
      <c r="AF4" s="41">
        <v>72.195600799999994</v>
      </c>
      <c r="AG4" s="41">
        <v>74.462345200000001</v>
      </c>
      <c r="AH4" s="41">
        <v>76.536284600000002</v>
      </c>
      <c r="AI4" s="41">
        <v>77.792251199999995</v>
      </c>
      <c r="AJ4" s="41">
        <v>79.162938800000006</v>
      </c>
      <c r="AK4" s="41">
        <v>78.534731500000007</v>
      </c>
      <c r="AL4" s="41">
        <v>79.303264900000002</v>
      </c>
      <c r="AM4" s="41">
        <v>80.112500999999995</v>
      </c>
      <c r="AN4" s="41">
        <v>80.014630600000004</v>
      </c>
      <c r="AO4" s="41">
        <v>79.872293200000001</v>
      </c>
      <c r="AP4" s="41">
        <v>80.493254100000001</v>
      </c>
      <c r="AQ4" s="41">
        <v>81.447052099999993</v>
      </c>
      <c r="AR4" s="41">
        <v>83.221736300000003</v>
      </c>
      <c r="AS4" s="41">
        <v>85.573630899999998</v>
      </c>
      <c r="AT4" s="41">
        <v>87.322969799999996</v>
      </c>
      <c r="AU4" s="41">
        <v>88.006436100000002</v>
      </c>
      <c r="AV4" s="41">
        <v>89.838466100000005</v>
      </c>
      <c r="AW4" s="41">
        <v>91.531228900000002</v>
      </c>
      <c r="AX4" s="41">
        <v>92.988832400000007</v>
      </c>
      <c r="AY4" s="41">
        <v>95.678763500000002</v>
      </c>
      <c r="AZ4" s="41">
        <v>99.0520554</v>
      </c>
      <c r="BA4" s="41">
        <v>100</v>
      </c>
      <c r="BB4" s="41">
        <v>100.9691955</v>
      </c>
      <c r="BC4" s="41">
        <v>103.2735788</v>
      </c>
      <c r="BD4" s="41">
        <v>104.2360043</v>
      </c>
      <c r="BE4" s="41">
        <v>105.82084570000001</v>
      </c>
      <c r="BF4" s="41">
        <v>105.8968306</v>
      </c>
      <c r="BG4" s="41">
        <v>106.3106599</v>
      </c>
      <c r="BH4" s="41">
        <v>107.00543020000001</v>
      </c>
    </row>
    <row r="5" spans="2:60">
      <c r="B5" s="216" t="s">
        <v>28</v>
      </c>
      <c r="C5" s="41">
        <v>2.8153038000000001</v>
      </c>
      <c r="D5" s="41">
        <v>2.8483428000000002</v>
      </c>
      <c r="E5" s="41">
        <v>3.0271829000000001</v>
      </c>
      <c r="F5" s="41">
        <v>3.389103</v>
      </c>
      <c r="G5" s="41">
        <v>3.6460976999999999</v>
      </c>
      <c r="H5" s="41">
        <v>3.9865496999999999</v>
      </c>
      <c r="I5" s="41">
        <v>4.4094101999999999</v>
      </c>
      <c r="J5" s="41">
        <v>4.8857850999999997</v>
      </c>
      <c r="K5" s="41">
        <v>5.0292276999999999</v>
      </c>
      <c r="L5" s="41">
        <v>5.2062198999999998</v>
      </c>
      <c r="M5" s="41">
        <v>5.4990677000000003</v>
      </c>
      <c r="N5" s="41">
        <v>6.0010826000000002</v>
      </c>
      <c r="O5" s="41">
        <v>6.5535176000000002</v>
      </c>
      <c r="P5" s="41">
        <v>7.3381680999999999</v>
      </c>
      <c r="Q5" s="41">
        <v>8.4852985000000007</v>
      </c>
      <c r="R5" s="41">
        <v>10.1687546</v>
      </c>
      <c r="S5" s="41">
        <v>12.0151111</v>
      </c>
      <c r="T5" s="41">
        <v>14.7067002</v>
      </c>
      <c r="U5" s="41">
        <v>17.773235799999998</v>
      </c>
      <c r="V5" s="41">
        <v>20.780746600000001</v>
      </c>
      <c r="W5" s="41">
        <v>23.323917099999999</v>
      </c>
      <c r="X5" s="41">
        <v>26.317155899999999</v>
      </c>
      <c r="Y5" s="41">
        <v>29.307269900000001</v>
      </c>
      <c r="Z5" s="41">
        <v>32.668370400000001</v>
      </c>
      <c r="AA5" s="41">
        <v>34.616835399999999</v>
      </c>
      <c r="AB5" s="41">
        <v>36.541433699999999</v>
      </c>
      <c r="AC5" s="41">
        <v>39.645770400000004</v>
      </c>
      <c r="AD5" s="41">
        <v>42.132371399999997</v>
      </c>
      <c r="AE5" s="41">
        <v>44.583534100000001</v>
      </c>
      <c r="AF5" s="41">
        <v>47.301960299999998</v>
      </c>
      <c r="AG5" s="41">
        <v>52.075533499999999</v>
      </c>
      <c r="AH5" s="41">
        <v>56.536582600000003</v>
      </c>
      <c r="AI5" s="41">
        <v>61.443275100000001</v>
      </c>
      <c r="AJ5" s="41">
        <v>64.760439099999999</v>
      </c>
      <c r="AK5" s="41">
        <v>65.272827100000001</v>
      </c>
      <c r="AL5" s="41">
        <v>67.097566099999995</v>
      </c>
      <c r="AM5" s="41">
        <v>68.812172099999998</v>
      </c>
      <c r="AN5" s="41">
        <v>70.264257799999996</v>
      </c>
      <c r="AO5" s="41">
        <v>71.589593300000004</v>
      </c>
      <c r="AP5" s="41">
        <v>73.097752999999997</v>
      </c>
      <c r="AQ5" s="41">
        <v>74.910516599999994</v>
      </c>
      <c r="AR5" s="41">
        <v>77.316658799999999</v>
      </c>
      <c r="AS5" s="41">
        <v>79.741068600000006</v>
      </c>
      <c r="AT5" s="41">
        <v>82.251608099999999</v>
      </c>
      <c r="AU5" s="41">
        <v>84.672344300000006</v>
      </c>
      <c r="AV5" s="41">
        <v>87.673925299999993</v>
      </c>
      <c r="AW5" s="41">
        <v>90.681539400000005</v>
      </c>
      <c r="AX5" s="41">
        <v>94.475506800000005</v>
      </c>
      <c r="AY5" s="41">
        <v>100.01741579999999</v>
      </c>
      <c r="AZ5" s="41">
        <v>101.6629274</v>
      </c>
      <c r="BA5" s="41">
        <v>100</v>
      </c>
      <c r="BB5" s="41">
        <v>99.1188614</v>
      </c>
      <c r="BC5" s="41">
        <v>96.221287799999999</v>
      </c>
      <c r="BD5" s="41">
        <v>96.168661400000005</v>
      </c>
      <c r="BE5" s="41">
        <v>95.314086700000004</v>
      </c>
      <c r="BF5" s="41">
        <v>95.664320000000004</v>
      </c>
      <c r="BG5" s="41">
        <v>96.105288900000005</v>
      </c>
      <c r="BH5" s="41">
        <v>96.980735800000005</v>
      </c>
    </row>
    <row r="6" spans="2:60">
      <c r="B6" s="216" t="s">
        <v>26</v>
      </c>
      <c r="C6" s="41">
        <v>3.7150672999999999</v>
      </c>
      <c r="D6" s="41">
        <v>3.7228365000000001</v>
      </c>
      <c r="E6" s="41">
        <v>3.9345965999999999</v>
      </c>
      <c r="F6" s="41">
        <v>4.3904607999999996</v>
      </c>
      <c r="G6" s="41">
        <v>4.7455008999999997</v>
      </c>
      <c r="H6" s="41">
        <v>4.8859607</v>
      </c>
      <c r="I6" s="41">
        <v>4.8978003000000001</v>
      </c>
      <c r="J6" s="41">
        <v>5.0087770999999996</v>
      </c>
      <c r="K6" s="41">
        <v>5.0475054000000004</v>
      </c>
      <c r="L6" s="41">
        <v>5.1405811000000003</v>
      </c>
      <c r="M6" s="41">
        <v>5.6380165</v>
      </c>
      <c r="N6" s="41">
        <v>6.2882635999999996</v>
      </c>
      <c r="O6" s="41">
        <v>6.6628616999999997</v>
      </c>
      <c r="P6" s="41">
        <v>7.4594214000000001</v>
      </c>
      <c r="Q6" s="41">
        <v>8.8554625999999992</v>
      </c>
      <c r="R6" s="41">
        <v>10.926718299999999</v>
      </c>
      <c r="S6" s="41">
        <v>12.5406739</v>
      </c>
      <c r="T6" s="41">
        <v>14.872318399999999</v>
      </c>
      <c r="U6" s="41">
        <v>16.868789799999998</v>
      </c>
      <c r="V6" s="41">
        <v>19.3440403</v>
      </c>
      <c r="W6" s="41">
        <v>23.167895699999999</v>
      </c>
      <c r="X6" s="41">
        <v>28.1328347</v>
      </c>
      <c r="Y6" s="41">
        <v>32.731658600000003</v>
      </c>
      <c r="Z6" s="41">
        <v>37.686706600000001</v>
      </c>
      <c r="AA6" s="41">
        <v>40.909700100000002</v>
      </c>
      <c r="AB6" s="41">
        <v>44.182417700000002</v>
      </c>
      <c r="AC6" s="41">
        <v>46.509830200000003</v>
      </c>
      <c r="AD6" s="41">
        <v>48.870850300000001</v>
      </c>
      <c r="AE6" s="41">
        <v>51.286546899999998</v>
      </c>
      <c r="AF6" s="41">
        <v>54.0219399</v>
      </c>
      <c r="AG6" s="41">
        <v>59.004912099999999</v>
      </c>
      <c r="AH6" s="41">
        <v>63.783575599999999</v>
      </c>
      <c r="AI6" s="41">
        <v>66.345479600000004</v>
      </c>
      <c r="AJ6" s="41">
        <v>67.748157500000005</v>
      </c>
      <c r="AK6" s="41">
        <v>67.843415699999994</v>
      </c>
      <c r="AL6" s="41">
        <v>68.745056700000006</v>
      </c>
      <c r="AM6" s="41">
        <v>72.507682000000003</v>
      </c>
      <c r="AN6" s="41">
        <v>74.346525900000003</v>
      </c>
      <c r="AO6" s="41">
        <v>73.072290600000002</v>
      </c>
      <c r="AP6" s="41">
        <v>74.255268900000004</v>
      </c>
      <c r="AQ6" s="41">
        <v>74.510440099999997</v>
      </c>
      <c r="AR6" s="41">
        <v>76.623470100000006</v>
      </c>
      <c r="AS6" s="41">
        <v>79.797739699999994</v>
      </c>
      <c r="AT6" s="41">
        <v>83.594938999999997</v>
      </c>
      <c r="AU6" s="41">
        <v>85.604732499999997</v>
      </c>
      <c r="AV6" s="41">
        <v>87.343030299999995</v>
      </c>
      <c r="AW6" s="41">
        <v>89.286137299999993</v>
      </c>
      <c r="AX6" s="41">
        <v>91.033072200000007</v>
      </c>
      <c r="AY6" s="41">
        <v>94.978027100000006</v>
      </c>
      <c r="AZ6" s="41">
        <v>99.913347799999997</v>
      </c>
      <c r="BA6" s="41">
        <v>100</v>
      </c>
      <c r="BB6" s="41">
        <v>100.6937779</v>
      </c>
      <c r="BC6" s="41">
        <v>102.6158585</v>
      </c>
      <c r="BD6" s="41">
        <v>103.36407490000001</v>
      </c>
      <c r="BE6" s="41">
        <v>104.708752</v>
      </c>
      <c r="BF6" s="41">
        <v>105.3777568</v>
      </c>
      <c r="BG6" s="41">
        <v>105.3530507</v>
      </c>
      <c r="BH6" s="41">
        <v>106.0443358</v>
      </c>
    </row>
    <row r="7" spans="2:60">
      <c r="B7" s="216" t="s">
        <v>101</v>
      </c>
      <c r="C7" s="41" t="s">
        <v>100</v>
      </c>
      <c r="D7" s="41" t="s">
        <v>100</v>
      </c>
      <c r="E7" s="41" t="s">
        <v>100</v>
      </c>
      <c r="F7" s="41" t="s">
        <v>100</v>
      </c>
      <c r="G7" s="41" t="s">
        <v>100</v>
      </c>
      <c r="H7" s="41" t="s">
        <v>100</v>
      </c>
      <c r="I7" s="41" t="s">
        <v>100</v>
      </c>
      <c r="J7" s="41" t="s">
        <v>100</v>
      </c>
      <c r="K7" s="41" t="s">
        <v>100</v>
      </c>
      <c r="L7" s="41" t="s">
        <v>100</v>
      </c>
      <c r="M7" s="41" t="s">
        <v>100</v>
      </c>
      <c r="N7" s="41" t="s">
        <v>100</v>
      </c>
      <c r="O7" s="41" t="s">
        <v>100</v>
      </c>
      <c r="P7" s="41" t="s">
        <v>100</v>
      </c>
      <c r="Q7" s="41" t="s">
        <v>100</v>
      </c>
      <c r="R7" s="41" t="s">
        <v>100</v>
      </c>
      <c r="S7" s="41" t="s">
        <v>100</v>
      </c>
      <c r="T7" s="41" t="s">
        <v>100</v>
      </c>
      <c r="U7" s="41" t="s">
        <v>100</v>
      </c>
      <c r="V7" s="41" t="s">
        <v>100</v>
      </c>
      <c r="W7" s="41" t="s">
        <v>100</v>
      </c>
      <c r="X7" s="41" t="s">
        <v>100</v>
      </c>
      <c r="Y7" s="41" t="s">
        <v>100</v>
      </c>
      <c r="Z7" s="41" t="s">
        <v>100</v>
      </c>
      <c r="AA7" s="41" t="s">
        <v>100</v>
      </c>
      <c r="AB7" s="41" t="s">
        <v>100</v>
      </c>
      <c r="AC7" s="41" t="s">
        <v>100</v>
      </c>
      <c r="AD7" s="41" t="s">
        <v>100</v>
      </c>
      <c r="AE7" s="41" t="s">
        <v>100</v>
      </c>
      <c r="AF7" s="41" t="s">
        <v>100</v>
      </c>
      <c r="AG7" s="41" t="s">
        <v>100</v>
      </c>
      <c r="AH7" s="41" t="s">
        <v>100</v>
      </c>
      <c r="AI7" s="41" t="s">
        <v>100</v>
      </c>
      <c r="AJ7" s="41" t="s">
        <v>100</v>
      </c>
      <c r="AK7" s="41" t="s">
        <v>100</v>
      </c>
      <c r="AL7" s="41">
        <v>78.5642371</v>
      </c>
      <c r="AM7" s="41">
        <v>79.872136800000007</v>
      </c>
      <c r="AN7" s="41">
        <v>80.278345400000006</v>
      </c>
      <c r="AO7" s="41">
        <v>80.538533299999997</v>
      </c>
      <c r="AP7" s="41">
        <v>81.530264099999997</v>
      </c>
      <c r="AQ7" s="41">
        <v>82.457445000000007</v>
      </c>
      <c r="AR7" s="41">
        <v>84.023560000000003</v>
      </c>
      <c r="AS7" s="41">
        <v>86.193657299999998</v>
      </c>
      <c r="AT7" s="41">
        <v>88.301409399999997</v>
      </c>
      <c r="AU7" s="41">
        <v>89.063436400000001</v>
      </c>
      <c r="AV7" s="41">
        <v>90.4602407</v>
      </c>
      <c r="AW7" s="41">
        <v>91.350791200000003</v>
      </c>
      <c r="AX7" s="41">
        <v>92.763411099999999</v>
      </c>
      <c r="AY7" s="41">
        <v>96.274094500000004</v>
      </c>
      <c r="AZ7" s="41">
        <v>100.6442473</v>
      </c>
      <c r="BA7" s="41">
        <v>100</v>
      </c>
      <c r="BB7" s="41">
        <v>100.5599215</v>
      </c>
      <c r="BC7" s="41">
        <v>102.4236155</v>
      </c>
      <c r="BD7" s="41">
        <v>103.58129839999999</v>
      </c>
      <c r="BE7" s="41">
        <v>104.68607299999999</v>
      </c>
      <c r="BF7" s="41">
        <v>105.401275</v>
      </c>
      <c r="BG7" s="41">
        <v>106.1063018</v>
      </c>
      <c r="BH7" s="41">
        <v>107.31162</v>
      </c>
    </row>
    <row r="9" spans="2:60">
      <c r="C9" s="41">
        <v>1999</v>
      </c>
      <c r="D9" s="41">
        <v>2000</v>
      </c>
      <c r="E9" s="41">
        <v>2001</v>
      </c>
      <c r="F9" s="41">
        <v>2002</v>
      </c>
      <c r="G9" s="41">
        <v>2003</v>
      </c>
      <c r="H9" s="41">
        <v>2004</v>
      </c>
      <c r="I9" s="41">
        <v>2005</v>
      </c>
      <c r="J9" s="41">
        <v>2006</v>
      </c>
      <c r="K9" s="41">
        <v>2007</v>
      </c>
      <c r="L9" s="41">
        <v>2008</v>
      </c>
      <c r="M9" s="41">
        <v>2009</v>
      </c>
      <c r="N9" s="41">
        <v>2010</v>
      </c>
      <c r="O9" s="41">
        <v>2011</v>
      </c>
      <c r="P9" s="41">
        <v>2012</v>
      </c>
      <c r="Q9" s="41">
        <v>2013</v>
      </c>
      <c r="R9" s="41">
        <v>2014</v>
      </c>
      <c r="S9" s="41">
        <v>2015</v>
      </c>
      <c r="V9" s="216" t="s">
        <v>131</v>
      </c>
      <c r="W9" s="216" t="s">
        <v>132</v>
      </c>
    </row>
    <row r="10" spans="2:60">
      <c r="B10" s="216" t="s">
        <v>25</v>
      </c>
      <c r="C10" s="216">
        <f>AP3/$AP3*100</f>
        <v>100</v>
      </c>
      <c r="D10" s="216">
        <f t="shared" ref="D10:S14" si="0">AQ3/$AP3*100</f>
        <v>100.67307705791207</v>
      </c>
      <c r="E10" s="216">
        <f t="shared" si="0"/>
        <v>100.59256224812019</v>
      </c>
      <c r="F10" s="216">
        <f t="shared" si="0"/>
        <v>101.40194837638772</v>
      </c>
      <c r="G10" s="216">
        <f t="shared" si="0"/>
        <v>102.56627265840483</v>
      </c>
      <c r="H10" s="216">
        <f t="shared" si="0"/>
        <v>101.92727092637364</v>
      </c>
      <c r="I10" s="216">
        <f t="shared" si="0"/>
        <v>101.43077151518357</v>
      </c>
      <c r="J10" s="216">
        <f t="shared" si="0"/>
        <v>99.576930771160903</v>
      </c>
      <c r="K10" s="216">
        <f t="shared" si="0"/>
        <v>98.968684735936534</v>
      </c>
      <c r="L10" s="216">
        <f t="shared" si="0"/>
        <v>101.29088257368757</v>
      </c>
      <c r="M10" s="216">
        <f t="shared" si="0"/>
        <v>107.63568139862249</v>
      </c>
      <c r="N10" s="216">
        <f t="shared" si="0"/>
        <v>106.39495766377595</v>
      </c>
      <c r="O10" s="216">
        <f t="shared" si="0"/>
        <v>107.11030011861995</v>
      </c>
      <c r="P10" s="216">
        <f t="shared" si="0"/>
        <v>110.6542825375937</v>
      </c>
      <c r="Q10" s="216">
        <f t="shared" si="0"/>
        <v>113.04528610086084</v>
      </c>
      <c r="R10" s="216">
        <f t="shared" si="0"/>
        <v>115.20117095822042</v>
      </c>
      <c r="S10" s="216">
        <f t="shared" si="0"/>
        <v>117.03429681677586</v>
      </c>
      <c r="U10" s="216" t="s">
        <v>25</v>
      </c>
      <c r="V10" s="8">
        <f>AY3/AP3-1</f>
        <v>1.2908825736875684E-2</v>
      </c>
      <c r="W10" s="8">
        <f>BF3/AZ3-1</f>
        <v>8.7318771024881059E-2</v>
      </c>
    </row>
    <row r="11" spans="2:60">
      <c r="B11" s="216" t="s">
        <v>23</v>
      </c>
      <c r="C11" s="216">
        <f t="shared" ref="C11:C14" si="1">AP4/$AP4*100</f>
        <v>100</v>
      </c>
      <c r="D11" s="216">
        <f t="shared" si="0"/>
        <v>101.1849415341254</v>
      </c>
      <c r="E11" s="216">
        <f t="shared" si="0"/>
        <v>103.38970293909388</v>
      </c>
      <c r="F11" s="216">
        <f t="shared" si="0"/>
        <v>106.31155598913722</v>
      </c>
      <c r="G11" s="216">
        <f t="shared" si="0"/>
        <v>108.48482991073409</v>
      </c>
      <c r="H11" s="216">
        <f t="shared" si="0"/>
        <v>109.33392752474147</v>
      </c>
      <c r="I11" s="216">
        <f t="shared" si="0"/>
        <v>111.60993191850595</v>
      </c>
      <c r="J11" s="216">
        <f t="shared" si="0"/>
        <v>113.71291908050713</v>
      </c>
      <c r="K11" s="216">
        <f t="shared" si="0"/>
        <v>115.52375840648241</v>
      </c>
      <c r="L11" s="216">
        <f t="shared" si="0"/>
        <v>118.86556776687701</v>
      </c>
      <c r="M11" s="216">
        <f t="shared" si="0"/>
        <v>123.05634367439495</v>
      </c>
      <c r="N11" s="216">
        <f t="shared" si="0"/>
        <v>124.23401329478617</v>
      </c>
      <c r="O11" s="216">
        <f t="shared" si="0"/>
        <v>125.43808376110862</v>
      </c>
      <c r="P11" s="216">
        <f t="shared" si="0"/>
        <v>128.30091161639345</v>
      </c>
      <c r="Q11" s="216">
        <f t="shared" si="0"/>
        <v>129.49657144001588</v>
      </c>
      <c r="R11" s="216">
        <f t="shared" si="0"/>
        <v>131.46548351559315</v>
      </c>
      <c r="S11" s="216">
        <f t="shared" si="0"/>
        <v>131.55988260636119</v>
      </c>
      <c r="U11" s="216" t="s">
        <v>23</v>
      </c>
      <c r="V11" s="8">
        <f t="shared" ref="V11:V14" si="2">AY4/AP4-1</f>
        <v>0.18865567766877001</v>
      </c>
      <c r="W11" s="8">
        <f t="shared" ref="W11:W14" si="3">BF4/AZ4-1</f>
        <v>6.9102808340108401E-2</v>
      </c>
    </row>
    <row r="12" spans="2:60">
      <c r="B12" s="216" t="s">
        <v>28</v>
      </c>
      <c r="C12" s="216">
        <f t="shared" si="1"/>
        <v>100</v>
      </c>
      <c r="D12" s="216">
        <f t="shared" si="0"/>
        <v>102.47991699553336</v>
      </c>
      <c r="E12" s="216">
        <f t="shared" si="0"/>
        <v>105.77159437445363</v>
      </c>
      <c r="F12" s="216">
        <f t="shared" si="0"/>
        <v>109.08826239843516</v>
      </c>
      <c r="G12" s="216">
        <f t="shared" si="0"/>
        <v>112.52275853130533</v>
      </c>
      <c r="H12" s="216">
        <f t="shared" si="0"/>
        <v>115.83440095620998</v>
      </c>
      <c r="I12" s="216">
        <f t="shared" si="0"/>
        <v>119.94065713620499</v>
      </c>
      <c r="J12" s="216">
        <f t="shared" si="0"/>
        <v>124.05516678467532</v>
      </c>
      <c r="K12" s="216">
        <f t="shared" si="0"/>
        <v>129.2454322091132</v>
      </c>
      <c r="L12" s="216">
        <f t="shared" si="0"/>
        <v>136.82693611662728</v>
      </c>
      <c r="M12" s="216">
        <f t="shared" si="0"/>
        <v>139.07804717335154</v>
      </c>
      <c r="N12" s="216">
        <f t="shared" si="0"/>
        <v>136.80311076046345</v>
      </c>
      <c r="O12" s="216">
        <f t="shared" si="0"/>
        <v>135.59768574555227</v>
      </c>
      <c r="P12" s="216">
        <f t="shared" si="0"/>
        <v>131.63371492417832</v>
      </c>
      <c r="Q12" s="216">
        <f t="shared" si="0"/>
        <v>131.56172037189708</v>
      </c>
      <c r="R12" s="216">
        <f t="shared" si="0"/>
        <v>130.39263559852517</v>
      </c>
      <c r="S12" s="216">
        <f t="shared" si="0"/>
        <v>130.8717656478442</v>
      </c>
      <c r="U12" s="216" t="s">
        <v>28</v>
      </c>
      <c r="V12" s="8">
        <f t="shared" si="2"/>
        <v>0.36826936116627285</v>
      </c>
      <c r="W12" s="8">
        <f t="shared" si="3"/>
        <v>-5.9004865917327454E-2</v>
      </c>
    </row>
    <row r="13" spans="2:60">
      <c r="B13" s="216" t="s">
        <v>26</v>
      </c>
      <c r="C13" s="216">
        <f t="shared" si="1"/>
        <v>100</v>
      </c>
      <c r="D13" s="216">
        <f t="shared" si="0"/>
        <v>100.34364053053748</v>
      </c>
      <c r="E13" s="216">
        <f t="shared" si="0"/>
        <v>103.18927024988527</v>
      </c>
      <c r="F13" s="216">
        <f t="shared" si="0"/>
        <v>107.46407747504634</v>
      </c>
      <c r="G13" s="216">
        <f t="shared" si="0"/>
        <v>112.57778772921525</v>
      </c>
      <c r="H13" s="216">
        <f t="shared" si="0"/>
        <v>115.28438825706009</v>
      </c>
      <c r="I13" s="216">
        <f t="shared" si="0"/>
        <v>117.62536395582292</v>
      </c>
      <c r="J13" s="216">
        <f t="shared" si="0"/>
        <v>120.24215738851089</v>
      </c>
      <c r="K13" s="216">
        <f t="shared" si="0"/>
        <v>122.59476471978677</v>
      </c>
      <c r="L13" s="216">
        <f t="shared" si="0"/>
        <v>127.90745829485508</v>
      </c>
      <c r="M13" s="216">
        <f t="shared" si="0"/>
        <v>134.5538832194573</v>
      </c>
      <c r="N13" s="216">
        <f t="shared" si="0"/>
        <v>134.67057823825346</v>
      </c>
      <c r="O13" s="216">
        <f t="shared" si="0"/>
        <v>135.60489294787268</v>
      </c>
      <c r="P13" s="216">
        <f t="shared" si="0"/>
        <v>138.19337000609798</v>
      </c>
      <c r="Q13" s="216">
        <f t="shared" si="0"/>
        <v>139.20099735845142</v>
      </c>
      <c r="R13" s="216">
        <f t="shared" si="0"/>
        <v>141.01188178445881</v>
      </c>
      <c r="S13" s="216">
        <f t="shared" si="0"/>
        <v>141.91283441706045</v>
      </c>
      <c r="U13" s="216" t="s">
        <v>26</v>
      </c>
      <c r="V13" s="8">
        <f t="shared" si="2"/>
        <v>0.27907458294855081</v>
      </c>
      <c r="W13" s="8">
        <f t="shared" si="3"/>
        <v>5.4691481371821338E-2</v>
      </c>
    </row>
    <row r="14" spans="2:60">
      <c r="B14" s="216" t="s">
        <v>101</v>
      </c>
      <c r="C14" s="216">
        <f t="shared" si="1"/>
        <v>100</v>
      </c>
      <c r="D14" s="216">
        <f t="shared" si="0"/>
        <v>101.1372229812267</v>
      </c>
      <c r="E14" s="216">
        <f t="shared" si="0"/>
        <v>103.05812317367436</v>
      </c>
      <c r="F14" s="216">
        <f t="shared" si="0"/>
        <v>105.71983085235708</v>
      </c>
      <c r="G14" s="216">
        <f t="shared" si="0"/>
        <v>108.30506974894001</v>
      </c>
      <c r="H14" s="216">
        <f t="shared" si="0"/>
        <v>109.23972512926032</v>
      </c>
      <c r="I14" s="216">
        <f t="shared" si="0"/>
        <v>110.95295924596422</v>
      </c>
      <c r="J14" s="216">
        <f t="shared" si="0"/>
        <v>112.04525363484012</v>
      </c>
      <c r="K14" s="216">
        <f t="shared" si="0"/>
        <v>113.77788619232501</v>
      </c>
      <c r="L14" s="216">
        <f t="shared" si="0"/>
        <v>118.08387420641264</v>
      </c>
      <c r="M14" s="216">
        <f t="shared" si="0"/>
        <v>123.44403444659025</v>
      </c>
      <c r="N14" s="216">
        <f t="shared" si="0"/>
        <v>122.65384039152156</v>
      </c>
      <c r="O14" s="216">
        <f t="shared" si="0"/>
        <v>123.34060561444937</v>
      </c>
      <c r="P14" s="216">
        <f t="shared" si="0"/>
        <v>125.62649787859574</v>
      </c>
      <c r="Q14" s="216">
        <f t="shared" si="0"/>
        <v>127.04644041500168</v>
      </c>
      <c r="R14" s="216">
        <f t="shared" si="0"/>
        <v>128.40148888957174</v>
      </c>
      <c r="S14" s="216">
        <f t="shared" si="0"/>
        <v>129.27871160912872</v>
      </c>
      <c r="U14" s="216" t="s">
        <v>101</v>
      </c>
      <c r="V14" s="8">
        <f t="shared" si="2"/>
        <v>0.18083874206412642</v>
      </c>
      <c r="W14" s="8">
        <f t="shared" si="3"/>
        <v>4.7265768562213539E-2</v>
      </c>
    </row>
    <row r="61" spans="13:13">
      <c r="M61" s="216" t="s">
        <v>318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AU7"/>
  <sheetViews>
    <sheetView zoomScale="70" zoomScaleNormal="70" workbookViewId="0"/>
  </sheetViews>
  <sheetFormatPr baseColWidth="10" defaultColWidth="11.42578125" defaultRowHeight="15"/>
  <cols>
    <col min="1" max="16384" width="11.42578125" style="172"/>
  </cols>
  <sheetData>
    <row r="1" spans="1:47" ht="6" customHeight="1">
      <c r="W1" s="172">
        <v>1997</v>
      </c>
      <c r="X1" s="172">
        <v>1998</v>
      </c>
      <c r="Y1" s="172">
        <v>1999</v>
      </c>
      <c r="Z1" s="172">
        <v>2000</v>
      </c>
      <c r="AA1" s="172">
        <v>2001</v>
      </c>
      <c r="AB1" s="172">
        <v>2002</v>
      </c>
      <c r="AC1" s="172">
        <v>2003</v>
      </c>
      <c r="AD1" s="172">
        <v>2004</v>
      </c>
      <c r="AE1" s="172">
        <v>2005</v>
      </c>
      <c r="AF1" s="172">
        <v>2006</v>
      </c>
      <c r="AG1" s="172">
        <v>2007</v>
      </c>
      <c r="AH1" s="172">
        <v>2008</v>
      </c>
      <c r="AI1" s="172">
        <v>2009</v>
      </c>
      <c r="AJ1" s="172">
        <v>2010</v>
      </c>
      <c r="AK1" s="172">
        <v>2011</v>
      </c>
      <c r="AL1" s="172">
        <v>2012</v>
      </c>
      <c r="AM1" s="172">
        <v>2013</v>
      </c>
      <c r="AN1" s="172">
        <v>2014</v>
      </c>
      <c r="AO1" s="172">
        <v>2015</v>
      </c>
      <c r="AP1" s="172">
        <v>2016</v>
      </c>
      <c r="AQ1" s="172">
        <v>2017</v>
      </c>
      <c r="AR1" s="172">
        <v>2018</v>
      </c>
      <c r="AS1" s="172">
        <v>2019</v>
      </c>
      <c r="AT1" s="172">
        <v>2020</v>
      </c>
      <c r="AU1" s="172" t="s">
        <v>240</v>
      </c>
    </row>
    <row r="2" spans="1:47">
      <c r="W2" s="172">
        <v>3.6970000000000001</v>
      </c>
      <c r="X2" s="172">
        <v>3.669</v>
      </c>
      <c r="Y2" s="172">
        <v>4.2030000000000003</v>
      </c>
      <c r="Z2" s="172">
        <v>1.1819999999999999</v>
      </c>
      <c r="AA2" s="172">
        <v>1.5069999999999999</v>
      </c>
      <c r="AB2" s="172">
        <v>1.1739999999999999</v>
      </c>
      <c r="AC2" s="172">
        <v>0.86699999999999999</v>
      </c>
      <c r="AD2" s="172">
        <v>0.44</v>
      </c>
      <c r="AE2" s="172">
        <v>-1.7999999999999999E-2</v>
      </c>
      <c r="AF2" s="172">
        <v>3.5999999999999997E-2</v>
      </c>
      <c r="AG2" s="172">
        <v>-0.29899999999999999</v>
      </c>
      <c r="AH2" s="172">
        <v>-0.95299999999999996</v>
      </c>
      <c r="AI2" s="172">
        <v>-0.83099999999999996</v>
      </c>
      <c r="AJ2" s="172">
        <v>-0.83599999999999997</v>
      </c>
      <c r="AK2" s="172">
        <v>-1.032</v>
      </c>
      <c r="AL2" s="172">
        <v>-1.194</v>
      </c>
      <c r="AM2" s="172">
        <v>-0.80600000000000005</v>
      </c>
      <c r="AN2" s="172">
        <v>-0.92600000000000005</v>
      </c>
      <c r="AO2" s="172">
        <v>-0.216</v>
      </c>
      <c r="AP2" s="172">
        <v>-0.37</v>
      </c>
      <c r="AQ2" s="172">
        <v>-0.36299999999999999</v>
      </c>
      <c r="AR2" s="172">
        <v>-0.38500000000000001</v>
      </c>
      <c r="AS2" s="172">
        <v>-0.39200000000000002</v>
      </c>
      <c r="AT2" s="172">
        <v>-0.26800000000000002</v>
      </c>
      <c r="AU2" s="172">
        <v>2014</v>
      </c>
    </row>
    <row r="5" spans="1:47">
      <c r="B5" s="172">
        <v>1980</v>
      </c>
      <c r="C5" s="172">
        <v>1981</v>
      </c>
      <c r="D5" s="172">
        <v>1982</v>
      </c>
      <c r="E5" s="172">
        <v>1983</v>
      </c>
      <c r="F5" s="172">
        <v>1984</v>
      </c>
      <c r="G5" s="172">
        <v>1985</v>
      </c>
      <c r="H5" s="172">
        <v>1986</v>
      </c>
      <c r="I5" s="172">
        <v>1987</v>
      </c>
      <c r="J5" s="172">
        <v>1988</v>
      </c>
      <c r="K5" s="172">
        <v>1989</v>
      </c>
      <c r="L5" s="172">
        <v>1990</v>
      </c>
      <c r="M5" s="172">
        <v>1991</v>
      </c>
      <c r="N5" s="172">
        <v>1992</v>
      </c>
      <c r="O5" s="172">
        <v>1993</v>
      </c>
      <c r="P5" s="172">
        <v>1994</v>
      </c>
      <c r="Q5" s="172">
        <v>1995</v>
      </c>
      <c r="R5" s="172">
        <v>1996</v>
      </c>
      <c r="S5" s="172">
        <v>1997</v>
      </c>
      <c r="T5" s="172">
        <v>1998</v>
      </c>
      <c r="U5" s="172">
        <v>1999</v>
      </c>
      <c r="V5" s="172">
        <v>2000</v>
      </c>
      <c r="W5" s="172">
        <v>2001</v>
      </c>
      <c r="X5" s="172">
        <v>2002</v>
      </c>
      <c r="Y5" s="172">
        <v>2003</v>
      </c>
      <c r="Z5" s="172">
        <v>2004</v>
      </c>
      <c r="AA5" s="172">
        <v>2005</v>
      </c>
      <c r="AB5" s="172">
        <v>2006</v>
      </c>
      <c r="AC5" s="172">
        <v>2007</v>
      </c>
      <c r="AD5" s="172">
        <v>2008</v>
      </c>
      <c r="AE5" s="172">
        <v>2009</v>
      </c>
      <c r="AF5" s="172">
        <v>2010</v>
      </c>
      <c r="AG5" s="172">
        <v>2011</v>
      </c>
      <c r="AH5" s="172">
        <v>2012</v>
      </c>
      <c r="AI5" s="172">
        <v>2013</v>
      </c>
      <c r="AJ5" s="172">
        <v>2014</v>
      </c>
      <c r="AK5" s="172">
        <v>2015</v>
      </c>
    </row>
    <row r="6" spans="1:47">
      <c r="A6" s="172" t="s">
        <v>23</v>
      </c>
      <c r="B6" s="172">
        <v>-0.59299999999999997</v>
      </c>
      <c r="C6" s="172">
        <v>-0.76800000000000002</v>
      </c>
      <c r="D6" s="172">
        <v>-2.0550000000000002</v>
      </c>
      <c r="E6" s="172">
        <v>-0.83499999999999996</v>
      </c>
      <c r="F6" s="172">
        <v>-0.14199999999999999</v>
      </c>
      <c r="G6" s="172">
        <v>-6.3E-2</v>
      </c>
      <c r="H6" s="172">
        <v>0.30299999999999999</v>
      </c>
      <c r="I6" s="172">
        <v>-0.47399999999999998</v>
      </c>
      <c r="J6" s="172">
        <v>-0.45500000000000002</v>
      </c>
      <c r="K6" s="172">
        <v>-0.44900000000000001</v>
      </c>
      <c r="L6" s="172">
        <v>-0.77200000000000002</v>
      </c>
      <c r="M6" s="172">
        <v>-0.48299999999999998</v>
      </c>
      <c r="N6" s="172">
        <v>0.27200000000000002</v>
      </c>
      <c r="O6" s="172">
        <v>0.69</v>
      </c>
      <c r="P6" s="172">
        <v>0.58199999999999996</v>
      </c>
      <c r="Q6" s="172">
        <v>0.45500000000000002</v>
      </c>
      <c r="R6" s="172">
        <v>1.1990000000000001</v>
      </c>
      <c r="S6" s="172">
        <v>3.6970000000000001</v>
      </c>
      <c r="T6" s="172">
        <v>3.669</v>
      </c>
      <c r="U6" s="172">
        <v>4.2030000000000003</v>
      </c>
      <c r="V6" s="172">
        <v>1.1819999999999999</v>
      </c>
      <c r="W6" s="172">
        <v>1.5069999999999999</v>
      </c>
      <c r="X6" s="172">
        <v>1.1739999999999999</v>
      </c>
      <c r="Y6" s="172">
        <v>0.86699999999999999</v>
      </c>
      <c r="Z6" s="172">
        <v>0.44</v>
      </c>
      <c r="AA6" s="172">
        <v>-1.7999999999999999E-2</v>
      </c>
      <c r="AB6" s="172">
        <v>3.5999999999999997E-2</v>
      </c>
      <c r="AC6" s="172">
        <v>-0.29899999999999999</v>
      </c>
      <c r="AD6" s="172">
        <v>-0.95299999999999996</v>
      </c>
      <c r="AE6" s="172">
        <v>-0.83099999999999996</v>
      </c>
      <c r="AF6" s="172">
        <v>-0.83599999999999997</v>
      </c>
      <c r="AG6" s="172">
        <v>-1.032</v>
      </c>
      <c r="AH6" s="172">
        <v>-1.194</v>
      </c>
      <c r="AI6" s="172">
        <v>-0.80600000000000005</v>
      </c>
      <c r="AJ6" s="172">
        <v>-0.92600000000000005</v>
      </c>
      <c r="AK6" s="172">
        <v>-0.216</v>
      </c>
    </row>
    <row r="7" spans="1:47">
      <c r="A7" s="172" t="s">
        <v>25</v>
      </c>
      <c r="B7" s="172">
        <v>-2.198</v>
      </c>
      <c r="C7" s="172">
        <v>-1.097</v>
      </c>
      <c r="D7" s="172">
        <v>0.47299999999999998</v>
      </c>
      <c r="E7" s="172">
        <v>0.29099999999999998</v>
      </c>
      <c r="F7" s="172">
        <v>1.1619999999999999</v>
      </c>
      <c r="G7" s="172">
        <v>2.3719999999999999</v>
      </c>
      <c r="H7" s="172">
        <v>3.8180000000000001</v>
      </c>
      <c r="I7" s="172">
        <v>3.5019999999999998</v>
      </c>
      <c r="J7" s="172">
        <v>4.0270000000000001</v>
      </c>
      <c r="K7" s="172">
        <v>4.3239999999999998</v>
      </c>
      <c r="L7" s="172">
        <v>2.7589999999999999</v>
      </c>
      <c r="M7" s="172">
        <v>-1.427</v>
      </c>
      <c r="N7" s="172">
        <v>-1.1879999999999999</v>
      </c>
      <c r="O7" s="172">
        <v>-1.038</v>
      </c>
      <c r="P7" s="172">
        <v>-1.4990000000000001</v>
      </c>
      <c r="Q7" s="172">
        <v>-1.2430000000000001</v>
      </c>
      <c r="R7" s="172">
        <v>-0.67400000000000004</v>
      </c>
      <c r="S7" s="172">
        <v>-0.50800000000000001</v>
      </c>
      <c r="T7" s="172">
        <v>-0.70899999999999996</v>
      </c>
      <c r="U7" s="172">
        <v>-1.419</v>
      </c>
      <c r="V7" s="172">
        <v>-1.746</v>
      </c>
      <c r="W7" s="172">
        <v>-0.36299999999999999</v>
      </c>
      <c r="X7" s="172">
        <v>1.8879999999999999</v>
      </c>
      <c r="Y7" s="172">
        <v>1.4059999999999999</v>
      </c>
      <c r="Z7" s="172">
        <v>4.4409999999999998</v>
      </c>
      <c r="AA7" s="172">
        <v>4.6130000000000004</v>
      </c>
      <c r="AB7" s="172">
        <v>5.68</v>
      </c>
      <c r="AC7" s="172">
        <v>6.7480000000000002</v>
      </c>
      <c r="AD7" s="172">
        <v>5.5949999999999998</v>
      </c>
      <c r="AE7" s="172">
        <v>5.7359999999999998</v>
      </c>
      <c r="AF7" s="172">
        <v>5.6239999999999997</v>
      </c>
      <c r="AG7" s="172">
        <v>6.0869999999999997</v>
      </c>
      <c r="AH7" s="172">
        <v>6.8010000000000002</v>
      </c>
      <c r="AI7" s="172">
        <v>6.3719999999999999</v>
      </c>
      <c r="AJ7" s="172">
        <v>7.3920000000000003</v>
      </c>
      <c r="AK7" s="172">
        <v>8.4920000000000009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BN9"/>
  <sheetViews>
    <sheetView zoomScale="71" zoomScaleNormal="71" workbookViewId="0"/>
  </sheetViews>
  <sheetFormatPr baseColWidth="10" defaultRowHeight="15"/>
  <cols>
    <col min="1" max="1" width="16.140625" bestFit="1" customWidth="1"/>
  </cols>
  <sheetData>
    <row r="1" spans="1:66">
      <c r="A1" s="207" t="s">
        <v>277</v>
      </c>
      <c r="B1" s="207"/>
    </row>
    <row r="2" spans="1:66" s="196" customFormat="1">
      <c r="B2" s="196">
        <v>1998</v>
      </c>
      <c r="F2" s="196">
        <v>1999</v>
      </c>
      <c r="J2" s="196">
        <v>2000</v>
      </c>
      <c r="N2" s="196">
        <v>2001</v>
      </c>
      <c r="R2" s="196">
        <v>2002</v>
      </c>
      <c r="V2" s="196">
        <v>2003</v>
      </c>
      <c r="Z2" s="196">
        <v>2004</v>
      </c>
      <c r="AD2" s="196">
        <v>2005</v>
      </c>
      <c r="AH2" s="196">
        <v>2006</v>
      </c>
      <c r="AL2" s="196">
        <v>2007</v>
      </c>
      <c r="AP2" s="196">
        <v>2008</v>
      </c>
      <c r="AT2" s="196">
        <v>2009</v>
      </c>
      <c r="AX2" s="196">
        <v>2010</v>
      </c>
      <c r="BB2" s="196">
        <v>2011</v>
      </c>
      <c r="BF2" s="196">
        <v>2012</v>
      </c>
      <c r="BJ2" s="196">
        <v>2013</v>
      </c>
      <c r="BN2" s="196">
        <v>2014</v>
      </c>
    </row>
    <row r="3" spans="1:66" s="196" customFormat="1">
      <c r="A3" s="196" t="s">
        <v>23</v>
      </c>
      <c r="B3" s="196">
        <v>100</v>
      </c>
      <c r="C3" s="196">
        <v>98.433492238225867</v>
      </c>
      <c r="D3" s="196">
        <v>98.433812390989033</v>
      </c>
      <c r="E3" s="196">
        <v>97.634521693693884</v>
      </c>
      <c r="F3" s="196">
        <v>98.241037597559412</v>
      </c>
      <c r="G3" s="196">
        <v>97.673046633257343</v>
      </c>
      <c r="H3" s="196">
        <v>97.560166969332698</v>
      </c>
      <c r="I3" s="196">
        <v>96.787708064392561</v>
      </c>
      <c r="J3" s="196">
        <v>96.39485978729715</v>
      </c>
      <c r="K3" s="196">
        <v>96.28086814103753</v>
      </c>
      <c r="L3" s="196">
        <v>97.293552105723094</v>
      </c>
      <c r="M3" s="196">
        <v>98.191141980147151</v>
      </c>
      <c r="N3" s="196">
        <v>97.590731926801979</v>
      </c>
      <c r="O3" s="196">
        <v>99.301441627428204</v>
      </c>
      <c r="P3" s="196">
        <v>99.327301652274187</v>
      </c>
      <c r="Q3" s="196">
        <v>100.23572387236874</v>
      </c>
      <c r="R3" s="196">
        <v>98.446556819960819</v>
      </c>
      <c r="S3" s="196">
        <v>97.583656447045911</v>
      </c>
      <c r="T3" s="196">
        <v>97.623001054449901</v>
      </c>
      <c r="U3" s="196">
        <v>98.046415680031686</v>
      </c>
      <c r="V3" s="196">
        <v>98.386037774548285</v>
      </c>
      <c r="W3" s="196">
        <v>99.556011038064355</v>
      </c>
      <c r="X3" s="196">
        <v>99.266860827438236</v>
      </c>
      <c r="Y3" s="196">
        <v>97.650288274017768</v>
      </c>
      <c r="Z3" s="196">
        <v>97.122214423945366</v>
      </c>
      <c r="AA3" s="196">
        <v>96.548613060097182</v>
      </c>
      <c r="AB3" s="196">
        <v>96.554930590377381</v>
      </c>
      <c r="AC3" s="196">
        <v>96.717261175131625</v>
      </c>
      <c r="AD3" s="196">
        <v>97.598601419783947</v>
      </c>
      <c r="AE3" s="196">
        <v>98.685014196833464</v>
      </c>
      <c r="AF3" s="196">
        <v>99.097343784118848</v>
      </c>
      <c r="AG3" s="196">
        <v>99.353107168463794</v>
      </c>
      <c r="AH3" s="196">
        <v>99.137735086403708</v>
      </c>
      <c r="AI3" s="196">
        <v>98.27845231440358</v>
      </c>
      <c r="AJ3" s="196">
        <v>99.025751766345778</v>
      </c>
      <c r="AK3" s="196">
        <v>100.13518532097703</v>
      </c>
      <c r="AL3" s="196">
        <v>98.242429627172228</v>
      </c>
      <c r="AM3" s="196">
        <v>98.079874391190941</v>
      </c>
      <c r="AN3" s="196">
        <v>98.409870875940513</v>
      </c>
      <c r="AO3" s="196">
        <v>100.14548759128297</v>
      </c>
      <c r="AP3" s="196">
        <v>100.40991537794139</v>
      </c>
      <c r="AQ3" s="196">
        <v>101.61539960864528</v>
      </c>
      <c r="AR3" s="196">
        <v>102.09020687923089</v>
      </c>
      <c r="AS3" s="196">
        <v>103.7724677977977</v>
      </c>
      <c r="AT3" s="196">
        <v>105.03619832424489</v>
      </c>
      <c r="AU3" s="196">
        <v>103.82556709686502</v>
      </c>
      <c r="AV3" s="196">
        <v>103.40017755842649</v>
      </c>
      <c r="AW3" s="196">
        <v>103.14636190531633</v>
      </c>
      <c r="AX3" s="196">
        <v>104.37552305052655</v>
      </c>
      <c r="AY3" s="196">
        <v>104.22230476038035</v>
      </c>
      <c r="AZ3" s="196">
        <v>104.26424604208393</v>
      </c>
      <c r="BA3" s="196">
        <v>104.01135770722895</v>
      </c>
      <c r="BB3" s="196">
        <v>101.92808756124643</v>
      </c>
      <c r="BC3" s="196">
        <v>102.34605811367325</v>
      </c>
      <c r="BD3" s="196">
        <v>102.17199664190339</v>
      </c>
      <c r="BE3" s="196">
        <v>102.38578199467581</v>
      </c>
      <c r="BF3" s="196">
        <v>103.11620883510709</v>
      </c>
      <c r="BG3" s="196">
        <v>104.2249606001419</v>
      </c>
      <c r="BH3" s="196">
        <v>103.83386436101243</v>
      </c>
      <c r="BI3" s="196">
        <v>104.68632365564854</v>
      </c>
      <c r="BJ3" s="196">
        <v>104.59730622418444</v>
      </c>
      <c r="BK3" s="196">
        <v>103.52725150430622</v>
      </c>
      <c r="BL3" s="196">
        <v>104.25484865152221</v>
      </c>
      <c r="BM3" s="196">
        <v>103.9822443372969</v>
      </c>
      <c r="BN3" s="196">
        <v>104.6374438167319</v>
      </c>
    </row>
    <row r="4" spans="1:66" s="196" customFormat="1">
      <c r="A4" s="196" t="s">
        <v>25</v>
      </c>
      <c r="B4" s="196">
        <v>100</v>
      </c>
      <c r="C4" s="196">
        <v>101.42296169684666</v>
      </c>
      <c r="D4" s="196">
        <v>101.85434222113012</v>
      </c>
      <c r="E4" s="196">
        <v>103.33536355594779</v>
      </c>
      <c r="F4" s="196">
        <v>101.44434614138194</v>
      </c>
      <c r="G4" s="196">
        <v>101.6138273794092</v>
      </c>
      <c r="H4" s="196">
        <v>100.76004962772281</v>
      </c>
      <c r="I4" s="196">
        <v>101.14421292661599</v>
      </c>
      <c r="J4" s="196">
        <v>102.47531289008674</v>
      </c>
      <c r="K4" s="196">
        <v>103.0916234012754</v>
      </c>
      <c r="L4" s="196">
        <v>103.02386306659021</v>
      </c>
      <c r="M4" s="196">
        <v>103.01156545880607</v>
      </c>
      <c r="N4" s="196">
        <v>101.23914793478673</v>
      </c>
      <c r="O4" s="196">
        <v>101.76601548805945</v>
      </c>
      <c r="P4" s="196">
        <v>101.60904987025792</v>
      </c>
      <c r="Q4" s="196">
        <v>102.82186267898064</v>
      </c>
      <c r="R4" s="196">
        <v>103.1904868348353</v>
      </c>
      <c r="S4" s="196">
        <v>102.92435301406692</v>
      </c>
      <c r="T4" s="196">
        <v>103.75101194779361</v>
      </c>
      <c r="U4" s="196">
        <v>103.88156535356192</v>
      </c>
      <c r="V4" s="196">
        <v>105.95562289908716</v>
      </c>
      <c r="W4" s="196">
        <v>107.12710686194936</v>
      </c>
      <c r="X4" s="196">
        <v>107.28879008765647</v>
      </c>
      <c r="Y4" s="196">
        <v>106.32839525877979</v>
      </c>
      <c r="Z4" s="196">
        <v>105.94983805723697</v>
      </c>
      <c r="AA4" s="196">
        <v>104.29124764077784</v>
      </c>
      <c r="AB4" s="196">
        <v>104.34328084461215</v>
      </c>
      <c r="AC4" s="196">
        <v>105.18978899139941</v>
      </c>
      <c r="AD4" s="196">
        <v>106.12726481276347</v>
      </c>
      <c r="AE4" s="196">
        <v>104.94082176526625</v>
      </c>
      <c r="AF4" s="196">
        <v>104.11855698040735</v>
      </c>
      <c r="AG4" s="196">
        <v>103.94373239257992</v>
      </c>
      <c r="AH4" s="196">
        <v>103.4371410146606</v>
      </c>
      <c r="AI4" s="196">
        <v>101.72761223886384</v>
      </c>
      <c r="AJ4" s="196">
        <v>100.89194355292821</v>
      </c>
      <c r="AK4" s="196">
        <v>100.56355343505372</v>
      </c>
      <c r="AL4" s="196">
        <v>99.400123860739399</v>
      </c>
      <c r="AM4" s="196">
        <v>99.717621905818433</v>
      </c>
      <c r="AN4" s="196">
        <v>98.417144226503481</v>
      </c>
      <c r="AO4" s="196">
        <v>99.223601087325889</v>
      </c>
      <c r="AP4" s="196">
        <v>100.39155595059432</v>
      </c>
      <c r="AQ4" s="196">
        <v>101.35891695156299</v>
      </c>
      <c r="AR4" s="196">
        <v>102.6638515488097</v>
      </c>
      <c r="AS4" s="196">
        <v>108.64675684008769</v>
      </c>
      <c r="AT4" s="196">
        <v>116.24685376061805</v>
      </c>
      <c r="AU4" s="196">
        <v>114.56272207071838</v>
      </c>
      <c r="AV4" s="196">
        <v>112.34148463150788</v>
      </c>
      <c r="AW4" s="196">
        <v>111.49653644900177</v>
      </c>
      <c r="AX4" s="196">
        <v>107.22292882155517</v>
      </c>
      <c r="AY4" s="196">
        <v>105.06512113211667</v>
      </c>
      <c r="AZ4" s="196">
        <v>105.33600207157707</v>
      </c>
      <c r="BA4" s="196">
        <v>104.79934445492987</v>
      </c>
      <c r="BB4" s="196">
        <v>104.80034160652932</v>
      </c>
      <c r="BC4" s="196">
        <v>105.47874873749588</v>
      </c>
      <c r="BD4" s="196">
        <v>104.90791391473091</v>
      </c>
      <c r="BE4" s="196">
        <v>106.57886704350032</v>
      </c>
      <c r="BF4" s="196">
        <v>105.37608910470652</v>
      </c>
      <c r="BG4" s="196">
        <v>106.52083481930978</v>
      </c>
      <c r="BH4" s="196">
        <v>106.24513296672626</v>
      </c>
      <c r="BI4" s="196">
        <v>108.81051551964593</v>
      </c>
      <c r="BJ4" s="196">
        <v>109.21091972430756</v>
      </c>
      <c r="BK4" s="196">
        <v>109.81778009831866</v>
      </c>
      <c r="BL4" s="196">
        <v>109.79623617701779</v>
      </c>
      <c r="BM4" s="196">
        <v>109.41159813787624</v>
      </c>
      <c r="BN4" s="196">
        <v>110.49510147007464</v>
      </c>
    </row>
    <row r="6" spans="1:66">
      <c r="A6" s="207" t="s">
        <v>278</v>
      </c>
    </row>
    <row r="7" spans="1:66">
      <c r="B7">
        <v>1998</v>
      </c>
      <c r="F7">
        <v>1999</v>
      </c>
      <c r="J7">
        <v>2000</v>
      </c>
      <c r="N7">
        <v>2001</v>
      </c>
      <c r="R7">
        <v>2002</v>
      </c>
      <c r="V7">
        <v>2003</v>
      </c>
      <c r="Z7">
        <v>2004</v>
      </c>
      <c r="AD7">
        <v>2005</v>
      </c>
      <c r="AH7">
        <v>2006</v>
      </c>
      <c r="AL7">
        <v>2007</v>
      </c>
      <c r="AP7">
        <v>2008</v>
      </c>
      <c r="AT7">
        <v>2009</v>
      </c>
      <c r="AX7">
        <v>2010</v>
      </c>
      <c r="BB7">
        <v>2011</v>
      </c>
      <c r="BF7">
        <v>2012</v>
      </c>
      <c r="BJ7">
        <v>2013</v>
      </c>
      <c r="BN7">
        <v>2014</v>
      </c>
    </row>
    <row r="8" spans="1:66">
      <c r="A8" t="s">
        <v>23</v>
      </c>
      <c r="B8">
        <v>100</v>
      </c>
      <c r="C8">
        <v>100.68669586373026</v>
      </c>
      <c r="D8">
        <v>101.54879020424741</v>
      </c>
      <c r="E8">
        <v>102.16634268153173</v>
      </c>
      <c r="F8">
        <v>102.70979941530783</v>
      </c>
      <c r="G8">
        <v>103.4381210690932</v>
      </c>
      <c r="H8">
        <v>103.85495713016921</v>
      </c>
      <c r="I8">
        <v>104.48781863280729</v>
      </c>
      <c r="J8">
        <v>105.09112819295554</v>
      </c>
      <c r="K8">
        <v>105.69249115123492</v>
      </c>
      <c r="L8">
        <v>106.61135079199401</v>
      </c>
      <c r="M8">
        <v>107.05848623007344</v>
      </c>
      <c r="N8">
        <v>107.06080797285394</v>
      </c>
      <c r="O8">
        <v>108.45781622871415</v>
      </c>
      <c r="P8">
        <v>109.78211508948139</v>
      </c>
      <c r="Q8">
        <v>111.18093869634089</v>
      </c>
      <c r="R8">
        <v>112.49271943950903</v>
      </c>
      <c r="S8">
        <v>114.12696771857595</v>
      </c>
      <c r="T8">
        <v>115.06160846125147</v>
      </c>
      <c r="U8">
        <v>116.17242076299318</v>
      </c>
      <c r="V8">
        <v>117.01384585698437</v>
      </c>
      <c r="W8">
        <v>117.72601678090604</v>
      </c>
      <c r="X8">
        <v>118.34624571134358</v>
      </c>
      <c r="Y8">
        <v>118.7054687398979</v>
      </c>
      <c r="Z8">
        <v>119.84875653704385</v>
      </c>
      <c r="AA8">
        <v>120.12064494598759</v>
      </c>
      <c r="AB8">
        <v>120.70438568139068</v>
      </c>
      <c r="AC8">
        <v>121.02928174287995</v>
      </c>
      <c r="AD8">
        <v>122.05177444562183</v>
      </c>
      <c r="AE8">
        <v>122.75335608058808</v>
      </c>
      <c r="AF8">
        <v>123.53422463026132</v>
      </c>
      <c r="AG8">
        <v>124.25475146021495</v>
      </c>
      <c r="AH8">
        <v>124.66715815224391</v>
      </c>
      <c r="AI8">
        <v>125.0546947382316</v>
      </c>
      <c r="AJ8">
        <v>126.75894442054827</v>
      </c>
      <c r="AK8">
        <v>127.19904650253339</v>
      </c>
      <c r="AL8">
        <v>127.91168617841402</v>
      </c>
      <c r="AM8">
        <v>128.46204208082469</v>
      </c>
      <c r="AN8">
        <v>129.25071857932994</v>
      </c>
      <c r="AO8">
        <v>130.01343716802225</v>
      </c>
      <c r="AP8">
        <v>130.39016000939893</v>
      </c>
      <c r="AQ8">
        <v>131.66846040480615</v>
      </c>
      <c r="AR8">
        <v>132.64878651069415</v>
      </c>
      <c r="AS8">
        <v>134.47836975732091</v>
      </c>
      <c r="AT8">
        <v>135.61218264552667</v>
      </c>
      <c r="AU8">
        <v>136.26913190337029</v>
      </c>
      <c r="AV8">
        <v>137.240606447153</v>
      </c>
      <c r="AW8">
        <v>137.97602624690461</v>
      </c>
      <c r="AX8">
        <v>138.22653899319494</v>
      </c>
      <c r="AY8">
        <v>138.48037004882352</v>
      </c>
      <c r="AZ8">
        <v>138.63396887712142</v>
      </c>
      <c r="BA8">
        <v>139.0013279277502</v>
      </c>
      <c r="BB8">
        <v>139.68195279362959</v>
      </c>
      <c r="BC8">
        <v>140.77600341605242</v>
      </c>
      <c r="BD8">
        <v>141.21191231502289</v>
      </c>
      <c r="BE8">
        <v>141.87888411949854</v>
      </c>
      <c r="BF8">
        <v>141.8762648462658</v>
      </c>
      <c r="BG8">
        <v>142.40383984439663</v>
      </c>
      <c r="BH8">
        <v>142.83670887393427</v>
      </c>
      <c r="BI8">
        <v>143.41686172241563</v>
      </c>
      <c r="BJ8">
        <v>143.66205097729824</v>
      </c>
      <c r="BK8">
        <v>143.88910142011449</v>
      </c>
      <c r="BL8">
        <v>144.36399817236031</v>
      </c>
      <c r="BM8">
        <v>144.87413990380529</v>
      </c>
      <c r="BN8">
        <v>145.59137225140552</v>
      </c>
    </row>
    <row r="9" spans="1:66">
      <c r="A9" t="s">
        <v>25</v>
      </c>
      <c r="B9">
        <v>100</v>
      </c>
      <c r="C9">
        <v>100.87719632919034</v>
      </c>
      <c r="D9">
        <v>101.44394608631285</v>
      </c>
      <c r="E9">
        <v>101.26633615267187</v>
      </c>
      <c r="F9">
        <v>102.12420080716269</v>
      </c>
      <c r="G9">
        <v>103.65722842035672</v>
      </c>
      <c r="H9">
        <v>103.56955797904766</v>
      </c>
      <c r="I9">
        <v>102.89561631519237</v>
      </c>
      <c r="J9">
        <v>102.43527215492443</v>
      </c>
      <c r="K9">
        <v>102.20890234281678</v>
      </c>
      <c r="L9">
        <v>103.38684866545958</v>
      </c>
      <c r="M9">
        <v>103.75694784597584</v>
      </c>
      <c r="N9">
        <v>102.50206218122781</v>
      </c>
      <c r="O9">
        <v>102.60682714569653</v>
      </c>
      <c r="P9">
        <v>102.69864640273936</v>
      </c>
      <c r="Q9">
        <v>103.04786275650331</v>
      </c>
      <c r="R9">
        <v>102.558025748552</v>
      </c>
      <c r="S9">
        <v>102.57092413532321</v>
      </c>
      <c r="T9">
        <v>102.53237709545313</v>
      </c>
      <c r="U9">
        <v>103.00300879462483</v>
      </c>
      <c r="V9">
        <v>103.04737348263934</v>
      </c>
      <c r="W9">
        <v>102.39282816847242</v>
      </c>
      <c r="X9">
        <v>102.15882319232652</v>
      </c>
      <c r="Y9">
        <v>102.09240153038941</v>
      </c>
      <c r="Z9">
        <v>102.76844367574536</v>
      </c>
      <c r="AA9">
        <v>102.18266075082383</v>
      </c>
      <c r="AB9">
        <v>102.36962933573308</v>
      </c>
      <c r="AC9">
        <v>101.79516764617331</v>
      </c>
      <c r="AD9">
        <v>101.42836618008666</v>
      </c>
      <c r="AE9">
        <v>100.99489675044609</v>
      </c>
      <c r="AF9">
        <v>100.18666734902553</v>
      </c>
      <c r="AG9">
        <v>99.821547579585882</v>
      </c>
      <c r="AH9">
        <v>99.384261399450907</v>
      </c>
      <c r="AI9">
        <v>99.219307838843278</v>
      </c>
      <c r="AJ9">
        <v>99.43402448226712</v>
      </c>
      <c r="AK9">
        <v>98.029773163822014</v>
      </c>
      <c r="AL9">
        <v>98.975639455395921</v>
      </c>
      <c r="AM9">
        <v>98.485064308611925</v>
      </c>
      <c r="AN9">
        <v>98.838885051672236</v>
      </c>
      <c r="AO9">
        <v>98.685529671811139</v>
      </c>
      <c r="AP9">
        <v>99.136768725186215</v>
      </c>
      <c r="AQ9">
        <v>100.29190977418581</v>
      </c>
      <c r="AR9">
        <v>101.22600076497844</v>
      </c>
      <c r="AS9">
        <v>102.5896311530079</v>
      </c>
      <c r="AT9">
        <v>105.32883733145168</v>
      </c>
      <c r="AU9">
        <v>105.81205712933115</v>
      </c>
      <c r="AV9">
        <v>106.71414814737368</v>
      </c>
      <c r="AW9">
        <v>106.54436799341443</v>
      </c>
      <c r="AX9">
        <v>108.59844602188784</v>
      </c>
      <c r="AY9">
        <v>108.88752776276067</v>
      </c>
      <c r="AZ9">
        <v>109.0226011139859</v>
      </c>
      <c r="BA9">
        <v>109.88390054926656</v>
      </c>
      <c r="BB9">
        <v>108.82010957996914</v>
      </c>
      <c r="BC9">
        <v>110.45694546192777</v>
      </c>
      <c r="BD9">
        <v>110.73821637631562</v>
      </c>
      <c r="BE9">
        <v>111.07430305796268</v>
      </c>
      <c r="BF9">
        <v>113.51708735397415</v>
      </c>
      <c r="BG9">
        <v>114.74915281517343</v>
      </c>
      <c r="BH9">
        <v>115.61386163431482</v>
      </c>
      <c r="BI9">
        <v>116.59326551304801</v>
      </c>
      <c r="BJ9">
        <v>117.00762212852985</v>
      </c>
      <c r="BK9">
        <v>117.40126132393848</v>
      </c>
      <c r="BL9">
        <v>118.28959560192773</v>
      </c>
      <c r="BM9">
        <v>119.19463995931297</v>
      </c>
      <c r="BN9">
        <v>119.17236411257794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U225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.42578125" defaultRowHeight="15"/>
  <cols>
    <col min="1" max="16384" width="11.42578125" style="196"/>
  </cols>
  <sheetData>
    <row r="1" spans="1:21">
      <c r="B1" s="196" t="s">
        <v>279</v>
      </c>
      <c r="C1" s="196" t="s">
        <v>280</v>
      </c>
      <c r="D1" s="196" t="s">
        <v>281</v>
      </c>
      <c r="E1" s="196" t="s">
        <v>282</v>
      </c>
      <c r="F1" s="196" t="s">
        <v>283</v>
      </c>
      <c r="G1" s="196" t="s">
        <v>284</v>
      </c>
      <c r="H1" s="196" t="s">
        <v>285</v>
      </c>
      <c r="L1" s="196" t="s">
        <v>301</v>
      </c>
      <c r="M1" s="196" t="s">
        <v>309</v>
      </c>
    </row>
    <row r="2" spans="1:21">
      <c r="A2" s="197">
        <v>42339</v>
      </c>
      <c r="B2" s="196">
        <f>[4]branche!T4/[4]branche!T5-1</f>
        <v>4.620216048536907E-3</v>
      </c>
      <c r="C2" s="196">
        <f>[4]branche!C4/[4]branche!C5-1</f>
        <v>2.707226980614541E-3</v>
      </c>
      <c r="D2" s="196">
        <f>B2-C2</f>
        <v>1.912989067922366E-3</v>
      </c>
      <c r="E2" s="196">
        <f t="shared" ref="E2:E63" si="0">E3*(1+D2)</f>
        <v>125.70989117094105</v>
      </c>
      <c r="F2" s="196" t="e">
        <f>[4]branche!C4/[4]branche!P4</f>
        <v>#DIV/0!</v>
      </c>
      <c r="K2" s="197">
        <v>42339</v>
      </c>
      <c r="P2" s="248"/>
      <c r="Q2" s="248"/>
      <c r="R2" s="248"/>
      <c r="S2" s="248"/>
      <c r="T2" s="248"/>
      <c r="U2" s="248"/>
    </row>
    <row r="3" spans="1:21">
      <c r="A3" s="197">
        <v>42248</v>
      </c>
      <c r="B3" s="196">
        <f>[4]branche!T5/[4]branche!T6-1</f>
        <v>6.6092540590640958E-3</v>
      </c>
      <c r="C3" s="196">
        <f>[4]branche!C5/[4]branche!C6-1</f>
        <v>2.5140965949093097E-3</v>
      </c>
      <c r="D3" s="196">
        <f t="shared" ref="D3:D66" si="1">B3-C3</f>
        <v>4.0951574641547861E-3</v>
      </c>
      <c r="E3" s="196">
        <f t="shared" si="0"/>
        <v>125.4698686837953</v>
      </c>
      <c r="F3" s="196">
        <f>[4]branche!C5/[4]branche!P5</f>
        <v>46.653040216175555</v>
      </c>
      <c r="G3" s="196">
        <f>(1+([4]branche!G5/[4]branche!G6-1)-'Graph Hyper 8'!D3)*'Graph Hyper 8'!G4</f>
        <v>227797.38093626275</v>
      </c>
      <c r="H3" s="196">
        <f>G3/[4]branche!P5</f>
        <v>22.547722033897472</v>
      </c>
      <c r="K3" s="197">
        <v>42248</v>
      </c>
      <c r="L3" s="196">
        <f t="shared" ref="L3:L63" si="2">L4*F3/F4</f>
        <v>116.48300358403341</v>
      </c>
      <c r="M3" s="196">
        <f t="shared" ref="M3:M63" si="3">M4*H3/H4</f>
        <v>120.37141466703548</v>
      </c>
      <c r="N3" s="7">
        <f>L3/L7-1</f>
        <v>5.1377224651902864E-3</v>
      </c>
    </row>
    <row r="4" spans="1:21">
      <c r="A4" s="197">
        <v>42156</v>
      </c>
      <c r="B4" s="196">
        <f>[4]branche!T6/[4]branche!T7-1</f>
        <v>2.2448923170494961E-3</v>
      </c>
      <c r="C4" s="196">
        <f>[4]branche!C6/[4]branche!C7-1</f>
        <v>1.7016171744321795E-5</v>
      </c>
      <c r="D4" s="196">
        <f t="shared" si="1"/>
        <v>2.2278761453051743E-3</v>
      </c>
      <c r="E4" s="196">
        <f t="shared" si="0"/>
        <v>124.95814540194559</v>
      </c>
      <c r="F4" s="196">
        <f>[4]branche!C6/[4]branche!P6</f>
        <v>46.615405970829983</v>
      </c>
      <c r="G4" s="196">
        <f>(1+([4]branche!G6/[4]branche!G7-1)-'Graph Hyper 8'!D4)*'Graph Hyper 8'!G5</f>
        <v>227783.55833776205</v>
      </c>
      <c r="H4" s="196">
        <f>G4/[4]branche!P6</f>
        <v>22.584804062956664</v>
      </c>
      <c r="K4" s="197">
        <v>42156</v>
      </c>
      <c r="L4" s="196">
        <f t="shared" si="2"/>
        <v>116.38903864809016</v>
      </c>
      <c r="M4" s="196">
        <f t="shared" si="3"/>
        <v>120.56937773797758</v>
      </c>
      <c r="N4" s="7">
        <f t="shared" ref="N4:N65" si="4">L4/L8-1</f>
        <v>5.9331403707707508E-3</v>
      </c>
    </row>
    <row r="5" spans="1:21">
      <c r="A5" s="197">
        <v>42064</v>
      </c>
      <c r="B5" s="196">
        <f>[4]branche!T7/[4]branche!T8-1</f>
        <v>1.1425407690758949E-2</v>
      </c>
      <c r="C5" s="196">
        <f>[4]branche!C7/[4]branche!C8-1</f>
        <v>6.0666886365678963E-3</v>
      </c>
      <c r="D5" s="196">
        <f t="shared" si="1"/>
        <v>5.3587190541910523E-3</v>
      </c>
      <c r="E5" s="196">
        <f t="shared" si="0"/>
        <v>124.68037297321082</v>
      </c>
      <c r="F5" s="196">
        <f>[4]branche!C7/[4]branche!P7</f>
        <v>46.668287986023564</v>
      </c>
      <c r="G5" s="196">
        <f>(1+([4]branche!G7/[4]branche!G8-1)-'Graph Hyper 8'!D5)*'Graph Hyper 8'!G6</f>
        <v>227725.83275526389</v>
      </c>
      <c r="H5" s="196">
        <f>G5/[4]branche!P7</f>
        <v>22.605079635427867</v>
      </c>
      <c r="K5" s="197">
        <v>42064</v>
      </c>
      <c r="L5" s="196">
        <f t="shared" si="2"/>
        <v>116.52107411537766</v>
      </c>
      <c r="M5" s="196">
        <f t="shared" si="3"/>
        <v>120.67761924183652</v>
      </c>
      <c r="N5" s="7">
        <f t="shared" si="4"/>
        <v>4.8514752811981143E-3</v>
      </c>
    </row>
    <row r="6" spans="1:21">
      <c r="A6" s="197">
        <v>41974</v>
      </c>
      <c r="B6" s="196">
        <f>[4]branche!T8/[4]branche!T9-1</f>
        <v>4.9946606216160205E-3</v>
      </c>
      <c r="C6" s="196">
        <f>[4]branche!C8/[4]branche!C9-1</f>
        <v>4.2602658491519563E-4</v>
      </c>
      <c r="D6" s="196">
        <f t="shared" si="1"/>
        <v>4.5686340367008249E-3</v>
      </c>
      <c r="E6" s="196">
        <f t="shared" si="0"/>
        <v>124.01580710465821</v>
      </c>
      <c r="F6" s="196">
        <f>[4]branche!C8/[4]branche!P8</f>
        <v>46.429735315157778</v>
      </c>
      <c r="G6" s="196">
        <f>(1+([4]branche!G8/[4]branche!G9-1)-'Graph Hyper 8'!D6)*'Graph Hyper 8'!G7</f>
        <v>228033.51002243257</v>
      </c>
      <c r="H6" s="196">
        <f>G6/[4]branche!P8</f>
        <v>22.656536644785053</v>
      </c>
      <c r="K6" s="197">
        <v>41974</v>
      </c>
      <c r="L6" s="196">
        <f t="shared" si="2"/>
        <v>115.92545737771849</v>
      </c>
      <c r="M6" s="196">
        <f t="shared" si="3"/>
        <v>120.95232340048935</v>
      </c>
      <c r="N6" s="7">
        <f t="shared" si="4"/>
        <v>-2.40530919044879E-3</v>
      </c>
    </row>
    <row r="7" spans="1:21">
      <c r="A7" s="197">
        <v>41883</v>
      </c>
      <c r="B7" s="196">
        <f>[4]branche!T9/[4]branche!T10-1</f>
        <v>4.0876829628460065E-3</v>
      </c>
      <c r="C7" s="196">
        <f>[4]branche!C9/[4]branche!C10-1</f>
        <v>2.5756213149834561E-3</v>
      </c>
      <c r="D7" s="196">
        <f t="shared" si="1"/>
        <v>1.5120616478625504E-3</v>
      </c>
      <c r="E7" s="196">
        <f t="shared" si="0"/>
        <v>123.45180100469614</v>
      </c>
      <c r="F7" s="196">
        <f>[4]branche!C9/[4]branche!P9</f>
        <v>46.414575011427097</v>
      </c>
      <c r="G7" s="196">
        <f>(1+([4]branche!G9/[4]branche!G10-1)-'Graph Hyper 8'!D7)*'Graph Hyper 8'!G8</f>
        <v>228389.50135096023</v>
      </c>
      <c r="H7" s="196">
        <f>G7/[4]branche!P9</f>
        <v>22.694161385456809</v>
      </c>
      <c r="K7" s="197">
        <v>41883</v>
      </c>
      <c r="L7" s="196">
        <f t="shared" si="2"/>
        <v>115.88760523119998</v>
      </c>
      <c r="M7" s="196">
        <f t="shared" si="3"/>
        <v>121.15318374701707</v>
      </c>
      <c r="N7" s="7">
        <f t="shared" si="4"/>
        <v>-2.3167446803148417E-3</v>
      </c>
    </row>
    <row r="8" spans="1:21">
      <c r="A8" s="197">
        <v>41791</v>
      </c>
      <c r="B8" s="196">
        <f>[4]branche!T10/[4]branche!T11-1</f>
        <v>-3.7232392181196783E-4</v>
      </c>
      <c r="C8" s="196">
        <f>[4]branche!C10/[4]branche!C11-1</f>
        <v>-1.3032807090875842E-3</v>
      </c>
      <c r="D8" s="196">
        <f t="shared" si="1"/>
        <v>9.3095678727561637E-4</v>
      </c>
      <c r="E8" s="196">
        <f t="shared" si="0"/>
        <v>123.26541609650879</v>
      </c>
      <c r="F8" s="196">
        <f>[4]branche!C10/[4]branche!P10</f>
        <v>46.340461507857569</v>
      </c>
      <c r="G8" s="196">
        <f>(1+([4]branche!G10/[4]branche!G11-1)-'Graph Hyper 8'!D8)*'Graph Hyper 8'!G9</f>
        <v>228217.41172691539</v>
      </c>
      <c r="H8" s="196">
        <f>G8/[4]branche!P10</f>
        <v>22.699165678030177</v>
      </c>
      <c r="K8" s="197">
        <v>41791</v>
      </c>
      <c r="L8" s="196">
        <f t="shared" si="2"/>
        <v>115.70255912355272</v>
      </c>
      <c r="M8" s="196">
        <f t="shared" si="3"/>
        <v>121.17989925182763</v>
      </c>
      <c r="N8" s="7">
        <f t="shared" si="4"/>
        <v>-4.5865537434608417E-3</v>
      </c>
    </row>
    <row r="9" spans="1:21">
      <c r="A9" s="197">
        <v>41699</v>
      </c>
      <c r="B9" s="196">
        <f>[4]branche!T11/[4]branche!T12-1</f>
        <v>1.627330105041791E-3</v>
      </c>
      <c r="C9" s="196">
        <f>[4]branche!C11/[4]branche!C12-1</f>
        <v>-6.9831055969804545E-4</v>
      </c>
      <c r="D9" s="196">
        <f t="shared" si="1"/>
        <v>2.3256406647398364E-3</v>
      </c>
      <c r="E9" s="196">
        <f t="shared" si="0"/>
        <v>123.15076805313153</v>
      </c>
      <c r="F9" s="196">
        <f>[4]branche!C11/[4]branche!P11</f>
        <v>46.442971059940866</v>
      </c>
      <c r="G9" s="196">
        <f>(1+([4]branche!G11/[4]branche!G12-1)-'Graph Hyper 8'!D9)*'Graph Hyper 8'!G10</f>
        <v>227714.28463717306</v>
      </c>
      <c r="H9" s="196">
        <f>G9/[4]branche!P11</f>
        <v>22.669641772160308</v>
      </c>
      <c r="K9" s="197">
        <v>41699</v>
      </c>
      <c r="L9" s="196">
        <f t="shared" si="2"/>
        <v>115.95850429813056</v>
      </c>
      <c r="M9" s="196">
        <f t="shared" si="3"/>
        <v>121.02228535581145</v>
      </c>
      <c r="N9" s="7">
        <f t="shared" si="4"/>
        <v>7.2154763547660483E-3</v>
      </c>
    </row>
    <row r="10" spans="1:21">
      <c r="A10" s="197">
        <v>41609</v>
      </c>
      <c r="B10" s="196">
        <f>[4]branche!T12/[4]branche!T13-1</f>
        <v>1.2559757856920317E-3</v>
      </c>
      <c r="C10" s="196">
        <f>[4]branche!C12/[4]branche!C13-1</f>
        <v>1.7036908294656428E-3</v>
      </c>
      <c r="D10" s="196">
        <f t="shared" si="1"/>
        <v>-4.4771504377361104E-4</v>
      </c>
      <c r="E10" s="196">
        <f t="shared" si="0"/>
        <v>122.86502814739754</v>
      </c>
      <c r="F10" s="196">
        <f>[4]branche!C12/[4]branche!P12</f>
        <v>46.541682451697802</v>
      </c>
      <c r="G10" s="196">
        <f>(1+([4]branche!G12/[4]branche!G13-1)-'Graph Hyper 8'!D10)*'Graph Hyper 8'!G11</f>
        <v>226856.37544142856</v>
      </c>
      <c r="H10" s="196">
        <f>G10/[4]branche!P12</f>
        <v>22.616431264473565</v>
      </c>
      <c r="K10" s="197">
        <v>41609</v>
      </c>
      <c r="L10" s="196">
        <f t="shared" si="2"/>
        <v>116.20496625101785</v>
      </c>
      <c r="M10" s="196">
        <f t="shared" si="3"/>
        <v>120.73822011517315</v>
      </c>
      <c r="N10" s="7">
        <f t="shared" si="4"/>
        <v>1.2652471475099514E-2</v>
      </c>
    </row>
    <row r="11" spans="1:21">
      <c r="A11" s="197">
        <v>41518</v>
      </c>
      <c r="B11" s="196">
        <f>[4]branche!T13/[4]branche!T14-1</f>
        <v>-6.2759377155585661E-4</v>
      </c>
      <c r="C11" s="196">
        <f>[4]branche!C13/[4]branche!C14-1</f>
        <v>4.9353681355501777E-5</v>
      </c>
      <c r="D11" s="196">
        <f t="shared" si="1"/>
        <v>-6.7694745291135838E-4</v>
      </c>
      <c r="E11" s="196">
        <f t="shared" si="0"/>
        <v>122.92006130802672</v>
      </c>
      <c r="F11" s="196">
        <f>[4]branche!C13/[4]branche!P13</f>
        <v>46.522355430887323</v>
      </c>
      <c r="G11" s="196">
        <f>(1+([4]branche!G13/[4]branche!G14-1)-'Graph Hyper 8'!D11)*'Graph Hyper 8'!G12</f>
        <v>225826.3184365854</v>
      </c>
      <c r="H11" s="196">
        <f>G11/[4]branche!P13</f>
        <v>22.54273120941787</v>
      </c>
      <c r="K11" s="197">
        <v>41518</v>
      </c>
      <c r="L11" s="196">
        <f t="shared" si="2"/>
        <v>116.15671067273391</v>
      </c>
      <c r="M11" s="196">
        <f t="shared" si="3"/>
        <v>120.34477106188274</v>
      </c>
      <c r="N11" s="7">
        <f t="shared" si="4"/>
        <v>1.4691457362288718E-2</v>
      </c>
    </row>
    <row r="12" spans="1:21">
      <c r="A12" s="197">
        <v>41426</v>
      </c>
      <c r="B12" s="196">
        <f>[4]branche!T14/[4]branche!T15-1</f>
        <v>8.5995506335609928E-3</v>
      </c>
      <c r="C12" s="196">
        <f>[4]branche!C14/[4]branche!C15-1</f>
        <v>7.780704372158942E-3</v>
      </c>
      <c r="D12" s="196">
        <f t="shared" si="1"/>
        <v>8.1884626140205086E-4</v>
      </c>
      <c r="E12" s="196">
        <f t="shared" si="0"/>
        <v>123.00332809768206</v>
      </c>
      <c r="F12" s="196">
        <f>[4]branche!C14/[4]branche!P14</f>
        <v>46.553983856788939</v>
      </c>
      <c r="G12" s="196">
        <f>(1+([4]branche!G14/[4]branche!G15-1)-'Graph Hyper 8'!D12)*'Graph Hyper 8'!G13</f>
        <v>224701.13375123864</v>
      </c>
      <c r="H12" s="196">
        <f>G12/[4]branche!P14</f>
        <v>22.446768735638802</v>
      </c>
      <c r="K12" s="197">
        <v>41426</v>
      </c>
      <c r="L12" s="196">
        <f t="shared" si="2"/>
        <v>116.23568031824006</v>
      </c>
      <c r="M12" s="196">
        <f t="shared" si="3"/>
        <v>119.83247369071731</v>
      </c>
      <c r="N12" s="7">
        <f t="shared" si="4"/>
        <v>2.0394523504849049E-2</v>
      </c>
    </row>
    <row r="13" spans="1:21">
      <c r="A13" s="197">
        <v>41334</v>
      </c>
      <c r="B13" s="196">
        <f>[4]branche!T15/[4]branche!T16-1</f>
        <v>4.4449026818342841E-3</v>
      </c>
      <c r="C13" s="196">
        <f>[4]branche!C15/[4]branche!C16-1</f>
        <v>8.0076873798851089E-4</v>
      </c>
      <c r="D13" s="196">
        <f t="shared" si="1"/>
        <v>3.6441339438457732E-3</v>
      </c>
      <c r="E13" s="196">
        <f t="shared" si="0"/>
        <v>122.90268968971338</v>
      </c>
      <c r="F13" s="196">
        <f>[4]branche!C15/[4]branche!P15</f>
        <v>46.110263543629777</v>
      </c>
      <c r="G13" s="196">
        <f>(1+([4]branche!G15/[4]branche!G16-1)-'Graph Hyper 8'!D13)*'Graph Hyper 8'!G14</f>
        <v>223880.46170285443</v>
      </c>
      <c r="H13" s="196">
        <f>G13/[4]branche!P15</f>
        <v>22.323976358137585</v>
      </c>
      <c r="K13" s="197">
        <v>41334</v>
      </c>
      <c r="L13" s="196">
        <f t="shared" si="2"/>
        <v>115.12780236240843</v>
      </c>
      <c r="M13" s="196">
        <f t="shared" si="3"/>
        <v>119.17694440186368</v>
      </c>
      <c r="N13" s="7">
        <f t="shared" si="4"/>
        <v>1.013853908149609E-2</v>
      </c>
    </row>
    <row r="14" spans="1:21">
      <c r="A14" s="197">
        <v>41244</v>
      </c>
      <c r="B14" s="196">
        <f>[4]branche!T16/[4]branche!T17-1</f>
        <v>1.3268279253304538E-3</v>
      </c>
      <c r="C14" s="196">
        <f>[4]branche!C16/[4]branche!C17-1</f>
        <v>-8.6562099650300262E-5</v>
      </c>
      <c r="D14" s="196">
        <f t="shared" si="1"/>
        <v>1.4133900249807541E-3</v>
      </c>
      <c r="E14" s="196">
        <f t="shared" si="0"/>
        <v>122.45644201273221</v>
      </c>
      <c r="F14" s="196">
        <f>[4]branche!C16/[4]branche!P16</f>
        <v>45.960172677900019</v>
      </c>
      <c r="G14" s="196">
        <f>(1+([4]branche!G16/[4]branche!G17-1)-'Graph Hyper 8'!D14)*'Graph Hyper 8'!G15</f>
        <v>224464.70889239068</v>
      </c>
      <c r="H14" s="196">
        <f>G14/[4]branche!P16</f>
        <v>22.3272434094327</v>
      </c>
      <c r="K14" s="197">
        <v>41244</v>
      </c>
      <c r="L14" s="196">
        <f t="shared" si="2"/>
        <v>114.75305647725884</v>
      </c>
      <c r="M14" s="196">
        <f t="shared" si="3"/>
        <v>119.19438561324598</v>
      </c>
      <c r="N14" s="7">
        <f t="shared" si="4"/>
        <v>6.8498435988142425E-3</v>
      </c>
    </row>
    <row r="15" spans="1:21">
      <c r="A15" s="197">
        <v>41153</v>
      </c>
      <c r="B15" s="196">
        <f>[4]branche!T17/[4]branche!T18-1</f>
        <v>6.0220687373657711E-3</v>
      </c>
      <c r="C15" s="196">
        <f>[4]branche!C17/[4]branche!C18-1</f>
        <v>3.3742850814908465E-3</v>
      </c>
      <c r="D15" s="196">
        <f t="shared" si="1"/>
        <v>2.6477836558749246E-3</v>
      </c>
      <c r="E15" s="196">
        <f t="shared" si="0"/>
        <v>122.28360758155779</v>
      </c>
      <c r="F15" s="196">
        <f>[4]branche!C17/[4]branche!P17</f>
        <v>45.848770178693677</v>
      </c>
      <c r="G15" s="196">
        <f>(1+([4]branche!G17/[4]branche!G18-1)-'Graph Hyper 8'!D15)*'Graph Hyper 8'!G16</f>
        <v>224112.01620679384</v>
      </c>
      <c r="H15" s="196">
        <f>G15/[4]branche!P17</f>
        <v>22.236202705387978</v>
      </c>
      <c r="K15" s="197">
        <v>41153</v>
      </c>
      <c r="L15" s="196">
        <f t="shared" si="2"/>
        <v>114.47490745086755</v>
      </c>
      <c r="M15" s="196">
        <f t="shared" si="3"/>
        <v>118.70836319724886</v>
      </c>
      <c r="N15" s="7">
        <f t="shared" si="4"/>
        <v>7.0327623880035439E-3</v>
      </c>
    </row>
    <row r="16" spans="1:21">
      <c r="A16" s="197">
        <v>41061</v>
      </c>
      <c r="B16" s="196">
        <f>[4]branche!T18/[4]branche!T19-1</f>
        <v>5.1765412237414488E-4</v>
      </c>
      <c r="C16" s="196">
        <f>[4]branche!C18/[4]branche!C19-1</f>
        <v>-2.0866512822179661E-3</v>
      </c>
      <c r="D16" s="196">
        <f t="shared" si="1"/>
        <v>2.604305404592111E-3</v>
      </c>
      <c r="E16" s="196">
        <f t="shared" si="0"/>
        <v>121.96068208088467</v>
      </c>
      <c r="F16" s="196">
        <f>[4]branche!C18/[4]branche!P18</f>
        <v>45.623514027579652</v>
      </c>
      <c r="G16" s="196">
        <f>(1+([4]branche!G18/[4]branche!G19-1)-'Graph Hyper 8'!D16)*'Graph Hyper 8'!G17</f>
        <v>223599.58445462919</v>
      </c>
      <c r="H16" s="196">
        <f>G16/[4]branche!P18</f>
        <v>22.150854380114637</v>
      </c>
      <c r="K16" s="197">
        <v>41061</v>
      </c>
      <c r="L16" s="196">
        <f t="shared" si="2"/>
        <v>113.91248937616204</v>
      </c>
      <c r="M16" s="196">
        <f t="shared" si="3"/>
        <v>118.25272964645515</v>
      </c>
      <c r="N16" s="7">
        <f t="shared" si="4"/>
        <v>3.7769926979256407E-3</v>
      </c>
    </row>
    <row r="17" spans="1:21">
      <c r="A17" s="197">
        <v>40969</v>
      </c>
      <c r="B17" s="196">
        <f>[4]branche!T19/[4]branche!T20-1</f>
        <v>3.4778343577592796E-3</v>
      </c>
      <c r="C17" s="196">
        <f>[4]branche!C19/[4]branche!C20-1</f>
        <v>1.0389869551825637E-3</v>
      </c>
      <c r="D17" s="196">
        <f t="shared" si="1"/>
        <v>2.438847402576716E-3</v>
      </c>
      <c r="E17" s="196">
        <f t="shared" si="0"/>
        <v>121.64388425568201</v>
      </c>
      <c r="F17" s="196">
        <f>[4]branche!C19/[4]branche!P19</f>
        <v>45.647464936400858</v>
      </c>
      <c r="G17" s="196">
        <f>(1+([4]branche!G19/[4]branche!G20-1)-'Graph Hyper 8'!D17)*'Graph Hyper 8'!G18</f>
        <v>223243.930713515</v>
      </c>
      <c r="H17" s="196">
        <f>G17/[4]branche!P19</f>
        <v>22.081059792438822</v>
      </c>
      <c r="K17" s="197">
        <v>40969</v>
      </c>
      <c r="L17" s="196">
        <f t="shared" si="2"/>
        <v>113.97228984758114</v>
      </c>
      <c r="M17" s="196">
        <f t="shared" si="3"/>
        <v>117.88013000015783</v>
      </c>
      <c r="N17" s="7">
        <f t="shared" si="4"/>
        <v>2.1789720665734702E-3</v>
      </c>
    </row>
    <row r="18" spans="1:21">
      <c r="A18" s="197">
        <v>40878</v>
      </c>
      <c r="B18" s="196">
        <f>[4]branche!T20/[4]branche!T21-1</f>
        <v>5.0929007990652142E-3</v>
      </c>
      <c r="C18" s="196">
        <f>[4]branche!C20/[4]branche!C21-1</f>
        <v>3.0786904578001817E-3</v>
      </c>
      <c r="D18" s="196">
        <f t="shared" si="1"/>
        <v>2.0142103412650325E-3</v>
      </c>
      <c r="E18" s="196">
        <f t="shared" si="0"/>
        <v>121.34793515921092</v>
      </c>
      <c r="F18" s="196">
        <f>[4]branche!C20/[4]branche!P20</f>
        <v>45.647494480034055</v>
      </c>
      <c r="G18" s="196">
        <f>(1+([4]branche!G20/[4]branche!G21-1)-'Graph Hyper 8'!D18)*'Graph Hyper 8'!G19</f>
        <v>222515.75854113256</v>
      </c>
      <c r="H18" s="196">
        <f>G18/[4]branche!P20</f>
        <v>22.031917635289417</v>
      </c>
      <c r="K18" s="197">
        <v>40878</v>
      </c>
      <c r="L18" s="196">
        <f t="shared" si="2"/>
        <v>113.97236361192994</v>
      </c>
      <c r="M18" s="196">
        <f t="shared" si="3"/>
        <v>117.61778372114256</v>
      </c>
      <c r="N18" s="7">
        <f t="shared" si="4"/>
        <v>9.7244673422662853E-3</v>
      </c>
    </row>
    <row r="19" spans="1:21">
      <c r="A19" s="197">
        <v>40787</v>
      </c>
      <c r="B19" s="196">
        <f>[4]branche!T21/[4]branche!T22-1</f>
        <v>4.5604498448004183E-3</v>
      </c>
      <c r="C19" s="196">
        <f>[4]branche!C21/[4]branche!C22-1</f>
        <v>2.0952796249864569E-3</v>
      </c>
      <c r="D19" s="196">
        <f t="shared" si="1"/>
        <v>2.4651702198139613E-3</v>
      </c>
      <c r="E19" s="196">
        <f t="shared" si="0"/>
        <v>121.10400621751897</v>
      </c>
      <c r="F19" s="196">
        <f>[4]branche!C21/[4]branche!P21</f>
        <v>45.528578504210003</v>
      </c>
      <c r="G19" s="196">
        <f>(1+([4]branche!G21/[4]branche!G22-1)-'Graph Hyper 8'!D19)*'Graph Hyper 8'!G20</f>
        <v>221262.45987826222</v>
      </c>
      <c r="H19" s="196">
        <f>G19/[4]branche!P21</f>
        <v>21.918024752675802</v>
      </c>
      <c r="K19" s="197">
        <v>40787</v>
      </c>
      <c r="L19" s="196">
        <f t="shared" si="2"/>
        <v>113.67545498659861</v>
      </c>
      <c r="M19" s="196">
        <f t="shared" si="3"/>
        <v>117.00976454385727</v>
      </c>
      <c r="N19" s="7">
        <f t="shared" si="4"/>
        <v>8.288471894318139E-3</v>
      </c>
    </row>
    <row r="20" spans="1:21">
      <c r="A20" s="197">
        <v>40695</v>
      </c>
      <c r="B20" s="196">
        <f>[4]branche!T22/[4]branche!T23-1</f>
        <v>1.4546718397010494E-3</v>
      </c>
      <c r="C20" s="196">
        <f>[4]branche!C22/[4]branche!C23-1</f>
        <v>1.4392128813911498E-4</v>
      </c>
      <c r="D20" s="196">
        <f t="shared" si="1"/>
        <v>1.3107505515619344E-3</v>
      </c>
      <c r="E20" s="196">
        <f t="shared" si="0"/>
        <v>120.80619837491619</v>
      </c>
      <c r="F20" s="196">
        <f>[4]branche!C22/[4]branche!P22</f>
        <v>45.451842749407881</v>
      </c>
      <c r="G20" s="196">
        <f>(1+([4]branche!G22/[4]branche!G23-1)-'Graph Hyper 8'!D20)*'Graph Hyper 8'!G21</f>
        <v>220839.3192599105</v>
      </c>
      <c r="H20" s="196">
        <f>G20/[4]branche!P22</f>
        <v>21.884997300529239</v>
      </c>
      <c r="K20" s="197">
        <v>40695</v>
      </c>
      <c r="L20" s="196">
        <f t="shared" si="2"/>
        <v>113.48386165934231</v>
      </c>
      <c r="M20" s="196">
        <f t="shared" si="3"/>
        <v>116.83344690379798</v>
      </c>
      <c r="N20" s="7">
        <f t="shared" si="4"/>
        <v>1.0738352250903693E-2</v>
      </c>
    </row>
    <row r="21" spans="1:21">
      <c r="A21" s="197">
        <v>40603</v>
      </c>
      <c r="B21" s="196">
        <f>[4]branche!T23/[4]branche!T24-1</f>
        <v>1.2778807192676878E-2</v>
      </c>
      <c r="C21" s="196">
        <f>[4]branche!C23/[4]branche!C24-1</f>
        <v>1.1819684175920608E-2</v>
      </c>
      <c r="D21" s="196">
        <f t="shared" si="1"/>
        <v>9.5912301675626921E-4</v>
      </c>
      <c r="E21" s="196">
        <f t="shared" si="0"/>
        <v>120.64805886521374</v>
      </c>
      <c r="F21" s="196">
        <f>[4]branche!C23/[4]branche!P23</f>
        <v>45.548216644649933</v>
      </c>
      <c r="G21" s="196">
        <f>(1+([4]branche!G23/[4]branche!G24-1)-'Graph Hyper 8'!D21)*'Graph Hyper 8'!G22</f>
        <v>219608.43144665589</v>
      </c>
      <c r="H21" s="196">
        <f>G21/[4]branche!P23</f>
        <v>21.812301372320089</v>
      </c>
      <c r="K21" s="197">
        <v>40603</v>
      </c>
      <c r="L21" s="196">
        <f t="shared" si="2"/>
        <v>113.72448736632454</v>
      </c>
      <c r="M21" s="196">
        <f t="shared" si="3"/>
        <v>116.44535839951745</v>
      </c>
      <c r="N21" s="7">
        <f t="shared" si="4"/>
        <v>1.6316920996004791E-2</v>
      </c>
    </row>
    <row r="22" spans="1:21">
      <c r="A22" s="197">
        <v>40513</v>
      </c>
      <c r="B22" s="196">
        <f>[4]branche!T24/[4]branche!T25-1</f>
        <v>6.8152224553914564E-3</v>
      </c>
      <c r="C22" s="196">
        <f>[4]branche!C24/[4]branche!C25-1</f>
        <v>4.8242881625359946E-3</v>
      </c>
      <c r="D22" s="196">
        <f t="shared" si="1"/>
        <v>1.9909342928554619E-3</v>
      </c>
      <c r="E22" s="196">
        <f t="shared" si="0"/>
        <v>120.53245341487742</v>
      </c>
      <c r="F22" s="196">
        <f>[4]branche!C24/[4]branche!P24</f>
        <v>45.207872005107028</v>
      </c>
      <c r="G22" s="196">
        <f>(1+([4]branche!G24/[4]branche!G25-1)-'Graph Hyper 8'!D22)*'Graph Hyper 8'!G23</f>
        <v>217812.29085663657</v>
      </c>
      <c r="H22" s="196">
        <f>G22/[4]branche!P24</f>
        <v>21.726044931537551</v>
      </c>
      <c r="K22" s="197">
        <v>40513</v>
      </c>
      <c r="L22" s="196">
        <f t="shared" si="2"/>
        <v>112.87471711161052</v>
      </c>
      <c r="M22" s="196">
        <f t="shared" si="3"/>
        <v>115.98487685794406</v>
      </c>
      <c r="N22" s="7">
        <f t="shared" si="4"/>
        <v>1.0323172770157374E-2</v>
      </c>
    </row>
    <row r="23" spans="1:21">
      <c r="A23" s="197">
        <v>40422</v>
      </c>
      <c r="B23" s="196">
        <f>[4]branche!T25/[4]branche!T26-1</f>
        <v>1.0339597439642079E-2</v>
      </c>
      <c r="C23" s="196">
        <f>[4]branche!C25/[4]branche!C26-1</f>
        <v>4.6350535670534043E-3</v>
      </c>
      <c r="D23" s="196">
        <f t="shared" si="1"/>
        <v>5.7045438725886743E-3</v>
      </c>
      <c r="E23" s="196">
        <f t="shared" si="0"/>
        <v>120.29295803952751</v>
      </c>
      <c r="F23" s="196">
        <f>[4]branche!C25/[4]branche!P25</f>
        <v>45.15431820684546</v>
      </c>
      <c r="G23" s="196">
        <f>(1+([4]branche!G25/[4]branche!G26-1)-'Graph Hyper 8'!D23)*'Graph Hyper 8'!G24</f>
        <v>216937.29246662982</v>
      </c>
      <c r="H23" s="196">
        <f>G23/[4]branche!P25</f>
        <v>21.717401213986225</v>
      </c>
      <c r="K23" s="197">
        <v>40422</v>
      </c>
      <c r="L23" s="196">
        <f t="shared" si="2"/>
        <v>112.74100434078284</v>
      </c>
      <c r="M23" s="196">
        <f t="shared" si="3"/>
        <v>115.93873221822963</v>
      </c>
      <c r="N23" s="7">
        <f t="shared" si="4"/>
        <v>1.57414972025125E-2</v>
      </c>
    </row>
    <row r="24" spans="1:21">
      <c r="A24" s="197">
        <v>40330</v>
      </c>
      <c r="B24" s="196">
        <f>[4]branche!T26/[4]branche!T27-1</f>
        <v>1.0314139211410334E-2</v>
      </c>
      <c r="C24" s="196">
        <f>[4]branche!C26/[4]branche!C27-1</f>
        <v>5.9509672562365612E-3</v>
      </c>
      <c r="D24" s="196">
        <f t="shared" si="1"/>
        <v>4.3631719551737724E-3</v>
      </c>
      <c r="E24" s="196">
        <f t="shared" si="0"/>
        <v>119.61063393064201</v>
      </c>
      <c r="F24" s="196">
        <f>[4]branche!C26/[4]branche!P26</f>
        <v>44.968950320512818</v>
      </c>
      <c r="G24" s="196">
        <f>(1+([4]branche!G26/[4]branche!G27-1)-'Graph Hyper 8'!D24)*'Graph Hyper 8'!G25</f>
        <v>217074.58162385525</v>
      </c>
      <c r="H24" s="196">
        <f>G24/[4]branche!P26</f>
        <v>21.742245755594475</v>
      </c>
      <c r="K24" s="197">
        <v>40330</v>
      </c>
      <c r="L24" s="196">
        <f t="shared" si="2"/>
        <v>112.27817902290433</v>
      </c>
      <c r="M24" s="196">
        <f t="shared" si="3"/>
        <v>116.07136524500028</v>
      </c>
      <c r="N24" s="7">
        <f t="shared" si="4"/>
        <v>1.6436487087661433E-2</v>
      </c>
    </row>
    <row r="25" spans="1:21">
      <c r="A25" s="197">
        <v>40238</v>
      </c>
      <c r="B25" s="196">
        <f>[4]branche!T27/[4]branche!T28-1</f>
        <v>8.4584231712014901E-3</v>
      </c>
      <c r="C25" s="196">
        <f>[4]branche!C27/[4]branche!C28-1</f>
        <v>2.5630485227090549E-3</v>
      </c>
      <c r="D25" s="196">
        <f t="shared" si="1"/>
        <v>5.8953746484924352E-3</v>
      </c>
      <c r="E25" s="196">
        <f t="shared" si="0"/>
        <v>119.09101933496663</v>
      </c>
      <c r="F25" s="196">
        <f>[4]branche!C27/[4]branche!P27</f>
        <v>44.816942140461506</v>
      </c>
      <c r="G25" s="196">
        <f>(1+([4]branche!G27/[4]branche!G28-1)-'Graph Hyper 8'!D25)*'Graph Hyper 8'!G26</f>
        <v>216483.94017338796</v>
      </c>
      <c r="H25" s="196">
        <f>G25/[4]branche!P27</f>
        <v>21.738390955896207</v>
      </c>
      <c r="K25" s="197">
        <v>40238</v>
      </c>
      <c r="L25" s="196">
        <f t="shared" si="2"/>
        <v>111.89864599998292</v>
      </c>
      <c r="M25" s="196">
        <f t="shared" si="3"/>
        <v>116.05078632832563</v>
      </c>
      <c r="N25" s="7">
        <f t="shared" si="4"/>
        <v>1.9935985897026498E-2</v>
      </c>
    </row>
    <row r="26" spans="1:21">
      <c r="A26" s="197">
        <v>40148</v>
      </c>
      <c r="B26" s="196">
        <f>[4]branche!T28/[4]branche!T29-1</f>
        <v>1.002749072602005E-2</v>
      </c>
      <c r="C26" s="196">
        <f>[4]branche!C28/[4]branche!C29-1</f>
        <v>6.231691439730902E-3</v>
      </c>
      <c r="D26" s="196">
        <f t="shared" si="1"/>
        <v>3.7957992862891476E-3</v>
      </c>
      <c r="E26" s="196">
        <f t="shared" si="0"/>
        <v>118.39304796145692</v>
      </c>
      <c r="F26" s="196">
        <f>[4]branche!C28/[4]branche!P28</f>
        <v>44.745951813768357</v>
      </c>
      <c r="G26" s="196">
        <f>(1+([4]branche!G28/[4]branche!G29-1)-'Graph Hyper 8'!D26)*'Graph Hyper 8'!G27</f>
        <v>216253.47707624096</v>
      </c>
      <c r="H26" s="196">
        <f>G26/[4]branche!P28</f>
        <v>21.736420818004099</v>
      </c>
      <c r="K26" s="197">
        <v>40148</v>
      </c>
      <c r="L26" s="196">
        <f t="shared" si="2"/>
        <v>111.72139781979331</v>
      </c>
      <c r="M26" s="196">
        <f t="shared" si="3"/>
        <v>116.04026871218659</v>
      </c>
      <c r="N26" s="7">
        <f t="shared" si="4"/>
        <v>1.1187242809111764E-2</v>
      </c>
    </row>
    <row r="27" spans="1:21">
      <c r="A27" s="197">
        <v>40057</v>
      </c>
      <c r="B27" s="196">
        <f>[4]branche!T29/[4]branche!T30-1</f>
        <v>1.6563421340309858E-4</v>
      </c>
      <c r="C27" s="196">
        <f>[4]branche!C29/[4]branche!C30-1</f>
        <v>2.6129541792536681E-3</v>
      </c>
      <c r="D27" s="196">
        <f t="shared" si="1"/>
        <v>-2.4473199658505695E-3</v>
      </c>
      <c r="E27" s="196">
        <f t="shared" si="0"/>
        <v>117.94535108199874</v>
      </c>
      <c r="F27" s="196">
        <f>[4]branche!C29/[4]branche!P29</f>
        <v>44.454537233347736</v>
      </c>
      <c r="G27" s="196">
        <f>(1+([4]branche!G29/[4]branche!G30-1)-'Graph Hyper 8'!D27)*'Graph Hyper 8'!G28</f>
        <v>215050.51994437323</v>
      </c>
      <c r="H27" s="196">
        <f>G27/[4]branche!P29</f>
        <v>21.608556982382936</v>
      </c>
      <c r="K27" s="197">
        <v>40057</v>
      </c>
      <c r="L27" s="196">
        <f t="shared" si="2"/>
        <v>110.99379581447307</v>
      </c>
      <c r="M27" s="196">
        <f t="shared" si="3"/>
        <v>115.35766535405871</v>
      </c>
      <c r="N27" s="7">
        <f t="shared" si="4"/>
        <v>-5.3750401941368153E-3</v>
      </c>
    </row>
    <row r="28" spans="1:21">
      <c r="A28" s="197">
        <v>39965</v>
      </c>
      <c r="B28" s="196">
        <f>[4]branche!T30/[4]branche!T31-1</f>
        <v>-4.7947844613542845E-3</v>
      </c>
      <c r="C28" s="196">
        <f>[4]branche!C30/[4]branche!C31-1</f>
        <v>2.1760467124698479E-4</v>
      </c>
      <c r="D28" s="196">
        <f t="shared" si="1"/>
        <v>-5.0123891326012693E-3</v>
      </c>
      <c r="E28" s="196">
        <f t="shared" si="0"/>
        <v>118.23470924659446</v>
      </c>
      <c r="F28" s="196">
        <f>[4]branche!C30/[4]branche!P30</f>
        <v>44.241771022368383</v>
      </c>
      <c r="G28" s="196">
        <f>(1+([4]branche!G30/[4]branche!G31-1)-'Graph Hyper 8'!D28)*'Graph Hyper 8'!G29</f>
        <v>213221.0675694533</v>
      </c>
      <c r="H28" s="196">
        <f>G28/[4]branche!P30</f>
        <v>21.377903083994557</v>
      </c>
      <c r="K28" s="197">
        <v>39965</v>
      </c>
      <c r="L28" s="196">
        <f t="shared" si="2"/>
        <v>110.46256254004489</v>
      </c>
      <c r="M28" s="196">
        <f t="shared" si="3"/>
        <v>114.12631541965132</v>
      </c>
      <c r="N28" s="7">
        <f t="shared" si="4"/>
        <v>-8.8906207537898796E-3</v>
      </c>
    </row>
    <row r="29" spans="1:21">
      <c r="A29" s="197">
        <v>39873</v>
      </c>
      <c r="B29" s="196">
        <f>[4]branche!T31/[4]branche!T32-1</f>
        <v>-1.7248606321519033E-2</v>
      </c>
      <c r="C29" s="196">
        <f>[4]branche!C31/[4]branche!C32-1</f>
        <v>-1.5331357301645365E-2</v>
      </c>
      <c r="D29" s="196">
        <f t="shared" si="1"/>
        <v>-1.917249019873668E-3</v>
      </c>
      <c r="E29" s="196">
        <f t="shared" si="0"/>
        <v>118.83033311693316</v>
      </c>
      <c r="F29" s="196">
        <f>[4]branche!C31/[4]branche!P31</f>
        <v>43.94093625498008</v>
      </c>
      <c r="G29" s="196">
        <f>(1+([4]branche!G31/[4]branche!G32-1)-'Graph Hyper 8'!D29)*'Graph Hyper 8'!G30</f>
        <v>212022.74167061644</v>
      </c>
      <c r="H29" s="196">
        <f>G29/[4]branche!P31</f>
        <v>21.117802955240681</v>
      </c>
      <c r="K29" s="197">
        <v>39873</v>
      </c>
      <c r="L29" s="196">
        <f t="shared" si="2"/>
        <v>109.7114402739392</v>
      </c>
      <c r="M29" s="196">
        <f t="shared" si="3"/>
        <v>112.73776626128783</v>
      </c>
      <c r="N29" s="7">
        <f t="shared" si="4"/>
        <v>-2.0293464280606299E-2</v>
      </c>
    </row>
    <row r="30" spans="1:21">
      <c r="A30" s="197">
        <v>39783</v>
      </c>
      <c r="B30" s="196">
        <f>[4]branche!T32/[4]branche!T33-1</f>
        <v>-1.232402464804927E-2</v>
      </c>
      <c r="C30" s="196">
        <f>[4]branche!C32/[4]branche!C33-1</f>
        <v>-1.5541331856763985E-2</v>
      </c>
      <c r="D30" s="196">
        <f t="shared" si="1"/>
        <v>3.2173072087147148E-3</v>
      </c>
      <c r="E30" s="196">
        <f t="shared" si="0"/>
        <v>119.05859809744301</v>
      </c>
      <c r="F30" s="196">
        <f>[4]branche!C32/[4]branche!P32</f>
        <v>44.250906181789453</v>
      </c>
      <c r="G30" s="196">
        <f>(1+([4]branche!G32/[4]branche!G33-1)-'Graph Hyper 8'!D30)*'Graph Hyper 8'!G31</f>
        <v>212919.01613151649</v>
      </c>
      <c r="H30" s="196">
        <f>G30/[4]branche!P32</f>
        <v>21.029246326533251</v>
      </c>
      <c r="K30" s="197">
        <v>39783</v>
      </c>
      <c r="L30" s="196">
        <f t="shared" si="2"/>
        <v>110.48537114592898</v>
      </c>
      <c r="M30" s="196">
        <f t="shared" si="3"/>
        <v>112.26500512561162</v>
      </c>
      <c r="N30" s="7">
        <f t="shared" si="4"/>
        <v>-8.9636754884176995E-3</v>
      </c>
      <c r="U30" s="197"/>
    </row>
    <row r="31" spans="1:21">
      <c r="A31" s="197">
        <v>39692</v>
      </c>
      <c r="B31" s="196">
        <f>[4]branche!T33/[4]branche!T34-1</f>
        <v>-2.1595378588978864E-4</v>
      </c>
      <c r="C31" s="196">
        <f>[4]branche!C33/[4]branche!C34-1</f>
        <v>-1.6934243804852533E-3</v>
      </c>
      <c r="D31" s="196">
        <f t="shared" si="1"/>
        <v>1.4774705945954647E-3</v>
      </c>
      <c r="E31" s="196">
        <f t="shared" si="0"/>
        <v>118.67677844265242</v>
      </c>
      <c r="F31" s="196">
        <f>[4]branche!C33/[4]branche!P33</f>
        <v>44.694773437039657</v>
      </c>
      <c r="G31" s="196">
        <f>(1+([4]branche!G33/[4]branche!G34-1)-'Graph Hyper 8'!D31)*'Graph Hyper 8'!G32</f>
        <v>213827.04901214893</v>
      </c>
      <c r="H31" s="196">
        <f>G31/[4]branche!P33</f>
        <v>20.999258442062825</v>
      </c>
      <c r="K31" s="197">
        <v>39692</v>
      </c>
      <c r="L31" s="196">
        <f t="shared" si="2"/>
        <v>111.59361598580585</v>
      </c>
      <c r="M31" s="196">
        <f t="shared" si="3"/>
        <v>112.10491427159319</v>
      </c>
      <c r="N31" s="7">
        <f t="shared" si="4"/>
        <v>8.714675023082652E-4</v>
      </c>
      <c r="U31" s="197"/>
    </row>
    <row r="32" spans="1:21">
      <c r="A32" s="197">
        <v>39600</v>
      </c>
      <c r="B32" s="196">
        <f>[4]branche!T34/[4]branche!T35-1</f>
        <v>-4.5969016882618785E-4</v>
      </c>
      <c r="C32" s="196">
        <f>[4]branche!C34/[4]branche!C35-1</f>
        <v>-5.4192619419022314E-3</v>
      </c>
      <c r="D32" s="196">
        <f t="shared" si="1"/>
        <v>4.9595717730760436E-3</v>
      </c>
      <c r="E32" s="196">
        <f t="shared" si="0"/>
        <v>118.5016956718875</v>
      </c>
      <c r="F32" s="196">
        <f>[4]branche!C34/[4]branche!P34</f>
        <v>44.638636207858838</v>
      </c>
      <c r="G32" s="196">
        <f>(1+([4]branche!G34/[4]branche!G35-1)-'Graph Hyper 8'!D32)*'Graph Hyper 8'!G33</f>
        <v>213103.1905963062</v>
      </c>
      <c r="H32" s="196">
        <f>G32/[4]branche!P34</f>
        <v>20.866488841962084</v>
      </c>
      <c r="K32" s="197">
        <v>39600</v>
      </c>
      <c r="L32" s="196">
        <f t="shared" si="2"/>
        <v>111.45345292167184</v>
      </c>
      <c r="M32" s="196">
        <f t="shared" si="3"/>
        <v>111.39612140263391</v>
      </c>
      <c r="N32" s="7">
        <f t="shared" si="4"/>
        <v>-1.0487286264595497E-3</v>
      </c>
      <c r="U32" s="197"/>
    </row>
    <row r="33" spans="1:21">
      <c r="A33" s="197">
        <v>39508</v>
      </c>
      <c r="B33" s="196">
        <f>[4]branche!T35/[4]branche!T36-1</f>
        <v>1.263319806919716E-2</v>
      </c>
      <c r="C33" s="196">
        <f>[4]branche!C35/[4]branche!C36-1</f>
        <v>6.3693288602393316E-3</v>
      </c>
      <c r="D33" s="196">
        <f t="shared" si="1"/>
        <v>6.2638692089578285E-3</v>
      </c>
      <c r="E33" s="196">
        <f t="shared" si="0"/>
        <v>117.91687844995786</v>
      </c>
      <c r="F33" s="196">
        <f>[4]branche!C35/[4]branche!P35</f>
        <v>44.851120874389657</v>
      </c>
      <c r="G33" s="196">
        <f>(1+([4]branche!G35/[4]branche!G36-1)-'Graph Hyper 8'!D33)*'Graph Hyper 8'!G34</f>
        <v>212973.86178657395</v>
      </c>
      <c r="H33" s="196">
        <f>G33/[4]branche!P35</f>
        <v>20.83954145293638</v>
      </c>
      <c r="K33" s="197">
        <v>39508</v>
      </c>
      <c r="L33" s="196">
        <f t="shared" si="2"/>
        <v>111.98398323777501</v>
      </c>
      <c r="M33" s="196">
        <f t="shared" si="3"/>
        <v>111.25226228756542</v>
      </c>
      <c r="N33" s="7">
        <f t="shared" si="4"/>
        <v>2.502935563672537E-3</v>
      </c>
      <c r="U33" s="197"/>
    </row>
    <row r="34" spans="1:21">
      <c r="A34" s="197">
        <v>39417</v>
      </c>
      <c r="B34" s="196">
        <f>[4]branche!T36/[4]branche!T37-1</f>
        <v>9.1809640522875213E-3</v>
      </c>
      <c r="C34" s="196">
        <f>[4]branche!C36/[4]branche!C37-1</f>
        <v>2.8734430012395951E-3</v>
      </c>
      <c r="D34" s="196">
        <f t="shared" si="1"/>
        <v>6.3075210510479263E-3</v>
      </c>
      <c r="E34" s="196">
        <f t="shared" si="0"/>
        <v>117.18286033926115</v>
      </c>
      <c r="F34" s="196">
        <f>[4]branche!C36/[4]branche!P36</f>
        <v>44.651144551737659</v>
      </c>
      <c r="G34" s="196">
        <f>(1+([4]branche!G36/[4]branche!G37-1)-'Graph Hyper 8'!D34)*'Graph Hyper 8'!G35</f>
        <v>212298.55955609592</v>
      </c>
      <c r="H34" s="196">
        <f>G34/[4]branche!P36</f>
        <v>20.812564046477714</v>
      </c>
      <c r="K34" s="197">
        <v>39417</v>
      </c>
      <c r="L34" s="196">
        <f t="shared" si="2"/>
        <v>111.48468367229634</v>
      </c>
      <c r="M34" s="196">
        <f t="shared" si="3"/>
        <v>111.10824292389775</v>
      </c>
      <c r="N34" s="7">
        <f t="shared" si="4"/>
        <v>-2.1997187949328589E-3</v>
      </c>
      <c r="U34" s="197"/>
    </row>
    <row r="35" spans="1:21">
      <c r="A35" s="197">
        <v>39326</v>
      </c>
      <c r="B35" s="196">
        <f>[4]branche!T37/[4]branche!T38-1</f>
        <v>1.1484564324096613E-2</v>
      </c>
      <c r="C35" s="196">
        <f>[4]branche!C37/[4]branche!C38-1</f>
        <v>4.2144551832712374E-3</v>
      </c>
      <c r="D35" s="196">
        <f t="shared" si="1"/>
        <v>7.270109140825376E-3</v>
      </c>
      <c r="E35" s="196">
        <f t="shared" si="0"/>
        <v>116.44835985809621</v>
      </c>
      <c r="F35" s="196">
        <f>[4]branche!C37/[4]branche!P37</f>
        <v>44.655857308607494</v>
      </c>
      <c r="G35" s="196">
        <f>(1+([4]branche!G37/[4]branche!G38-1)-'Graph Hyper 8'!D35)*'Graph Hyper 8'!G36</f>
        <v>211293.06597885632</v>
      </c>
      <c r="H35" s="196">
        <f>G35/[4]branche!P37</f>
        <v>20.775704113867604</v>
      </c>
      <c r="K35" s="197">
        <v>39326</v>
      </c>
      <c r="L35" s="196">
        <f t="shared" si="2"/>
        <v>111.49645045261367</v>
      </c>
      <c r="M35" s="196">
        <f t="shared" si="3"/>
        <v>110.9114655187949</v>
      </c>
      <c r="N35" s="7">
        <f t="shared" si="4"/>
        <v>1.2990226343294609E-3</v>
      </c>
      <c r="U35" s="197"/>
    </row>
    <row r="36" spans="1:21">
      <c r="A36" s="197">
        <v>39234</v>
      </c>
      <c r="B36" s="196">
        <f>[4]branche!T38/[4]branche!T39-1</f>
        <v>1.172794348180517E-2</v>
      </c>
      <c r="C36" s="196">
        <f>[4]branche!C38/[4]branche!C39-1</f>
        <v>6.0775803577586274E-3</v>
      </c>
      <c r="D36" s="196">
        <f t="shared" si="1"/>
        <v>5.6503631240465424E-3</v>
      </c>
      <c r="E36" s="196">
        <f t="shared" si="0"/>
        <v>115.60787796773158</v>
      </c>
      <c r="F36" s="196">
        <f>[4]branche!C38/[4]branche!P38</f>
        <v>44.685499170026091</v>
      </c>
      <c r="G36" s="196">
        <f>(1+([4]branche!G38/[4]branche!G39-1)-'Graph Hyper 8'!D36)*'Graph Hyper 8'!G37</f>
        <v>210992.00178768981</v>
      </c>
      <c r="H36" s="196">
        <f>G36/[4]branche!P38</f>
        <v>20.847364021390582</v>
      </c>
      <c r="K36" s="197">
        <v>39234</v>
      </c>
      <c r="L36" s="196">
        <f t="shared" si="2"/>
        <v>111.57046005700087</v>
      </c>
      <c r="M36" s="196">
        <f t="shared" si="3"/>
        <v>111.29402320823608</v>
      </c>
      <c r="N36" s="7">
        <f t="shared" si="4"/>
        <v>-2.3855149307813184E-3</v>
      </c>
      <c r="U36" s="197"/>
    </row>
    <row r="37" spans="1:21">
      <c r="A37" s="197">
        <v>39142</v>
      </c>
      <c r="B37" s="196">
        <f>[4]branche!T39/[4]branche!T40-1</f>
        <v>1.2408848711079612E-2</v>
      </c>
      <c r="C37" s="196">
        <f>[4]branche!C39/[4]branche!C40-1</f>
        <v>8.0234469427706845E-3</v>
      </c>
      <c r="D37" s="196">
        <f t="shared" si="1"/>
        <v>4.3854017683089275E-3</v>
      </c>
      <c r="E37" s="196">
        <f t="shared" si="0"/>
        <v>114.95832170596194</v>
      </c>
      <c r="F37" s="196">
        <f>[4]branche!C39/[4]branche!P39</f>
        <v>44.739141685576655</v>
      </c>
      <c r="G37" s="196">
        <f>(1+([4]branche!G39/[4]branche!G40-1)-'Graph Hyper 8'!D37)*'Graph Hyper 8'!G38</f>
        <v>210371.02562630791</v>
      </c>
      <c r="H37" s="196">
        <f>G37/[4]branche!P39</f>
        <v>20.937440346581063</v>
      </c>
      <c r="K37" s="197">
        <v>39142</v>
      </c>
      <c r="L37" s="196">
        <f t="shared" si="2"/>
        <v>111.70439433657151</v>
      </c>
      <c r="M37" s="196">
        <f t="shared" si="3"/>
        <v>111.77489727058639</v>
      </c>
      <c r="N37" s="7">
        <f t="shared" si="4"/>
        <v>9.1820137438292093E-3</v>
      </c>
      <c r="U37" s="197"/>
    </row>
    <row r="38" spans="1:21">
      <c r="A38" s="197">
        <v>39052</v>
      </c>
      <c r="B38" s="196">
        <f>[4]branche!T40/[4]branche!T41-1</f>
        <v>1.5290611860805381E-2</v>
      </c>
      <c r="C38" s="196">
        <f>[4]branche!C40/[4]branche!C41-1</f>
        <v>7.8810096371164651E-3</v>
      </c>
      <c r="D38" s="196">
        <f t="shared" si="1"/>
        <v>7.4096022236889159E-3</v>
      </c>
      <c r="E38" s="196">
        <f t="shared" si="0"/>
        <v>114.45638447509063</v>
      </c>
      <c r="F38" s="196">
        <f>[4]branche!C40/[4]branche!P40</f>
        <v>44.749581046230425</v>
      </c>
      <c r="G38" s="196">
        <f>(1+([4]branche!G40/[4]branche!G41-1)-'Graph Hyper 8'!D38)*'Graph Hyper 8'!G39</f>
        <v>209790.8319842043</v>
      </c>
      <c r="H38" s="196">
        <f>G38/[4]branche!P40</f>
        <v>21.05213410376048</v>
      </c>
      <c r="K38" s="197">
        <v>39052</v>
      </c>
      <c r="L38" s="196">
        <f t="shared" si="2"/>
        <v>111.73045926350476</v>
      </c>
      <c r="M38" s="196">
        <f t="shared" si="3"/>
        <v>112.38719193096975</v>
      </c>
      <c r="N38" s="7">
        <f t="shared" si="4"/>
        <v>1.8331085082759824E-2</v>
      </c>
      <c r="U38" s="197"/>
    </row>
    <row r="39" spans="1:21">
      <c r="A39" s="197">
        <v>38961</v>
      </c>
      <c r="B39" s="196">
        <f>[4]branche!T41/[4]branche!T42-1</f>
        <v>7.8013017326121759E-3</v>
      </c>
      <c r="C39" s="196">
        <f>[4]branche!C41/[4]branche!C42-1</f>
        <v>-1.7851695346127183E-4</v>
      </c>
      <c r="D39" s="196">
        <f t="shared" si="1"/>
        <v>7.9798186860734477E-3</v>
      </c>
      <c r="E39" s="196">
        <f t="shared" si="0"/>
        <v>113.61454588327054</v>
      </c>
      <c r="F39" s="196">
        <f>[4]branche!C41/[4]branche!P41</f>
        <v>44.597923596411654</v>
      </c>
      <c r="G39" s="196">
        <f>(1+([4]branche!G41/[4]branche!G42-1)-'Graph Hyper 8'!D39)*'Graph Hyper 8'!G40</f>
        <v>208498.14811455179</v>
      </c>
      <c r="H39" s="196">
        <f>G39/[4]branche!P41</f>
        <v>21.01583994703677</v>
      </c>
      <c r="K39" s="197">
        <v>38961</v>
      </c>
      <c r="L39" s="196">
        <f t="shared" si="2"/>
        <v>111.35180194151826</v>
      </c>
      <c r="M39" s="196">
        <f t="shared" si="3"/>
        <v>112.19343493048819</v>
      </c>
      <c r="N39" s="7">
        <f t="shared" si="4"/>
        <v>2.4081018412233313E-2</v>
      </c>
      <c r="U39" s="197"/>
    </row>
    <row r="40" spans="1:21">
      <c r="A40" s="197">
        <v>38869</v>
      </c>
      <c r="B40" s="196">
        <f>[4]branche!T42/[4]branche!T43-1</f>
        <v>1.5300536837801193E-2</v>
      </c>
      <c r="C40" s="196">
        <f>[4]branche!C42/[4]branche!C43-1</f>
        <v>1.1272800398535621E-2</v>
      </c>
      <c r="D40" s="196">
        <f t="shared" si="1"/>
        <v>4.0277364392655723E-3</v>
      </c>
      <c r="E40" s="196">
        <f t="shared" si="0"/>
        <v>112.71509982349637</v>
      </c>
      <c r="F40" s="196">
        <f>[4]branche!C42/[4]branche!P42</f>
        <v>44.792351994493757</v>
      </c>
      <c r="G40" s="196">
        <f>(1+([4]branche!G42/[4]branche!G43-1)-'Graph Hyper 8'!D40)*'Graph Hyper 8'!G41</f>
        <v>207585.68804611877</v>
      </c>
      <c r="H40" s="196">
        <f>G40/[4]branche!P42</f>
        <v>21.011335166666878</v>
      </c>
      <c r="K40" s="197">
        <v>38869</v>
      </c>
      <c r="L40" s="196">
        <f t="shared" si="2"/>
        <v>111.83724948546596</v>
      </c>
      <c r="M40" s="196">
        <f t="shared" si="3"/>
        <v>112.16938608045035</v>
      </c>
      <c r="N40" s="7">
        <f t="shared" si="4"/>
        <v>3.4213100685003273E-2</v>
      </c>
      <c r="U40" s="197"/>
    </row>
    <row r="41" spans="1:21">
      <c r="A41" s="197">
        <v>38777</v>
      </c>
      <c r="B41" s="196">
        <f>[4]branche!T43/[4]branche!T44-1</f>
        <v>1.0352601477039203E-2</v>
      </c>
      <c r="C41" s="196">
        <f>[4]branche!C43/[4]branche!C44-1</f>
        <v>6.261511822828858E-3</v>
      </c>
      <c r="D41" s="196">
        <f t="shared" si="1"/>
        <v>4.0910896542103448E-3</v>
      </c>
      <c r="E41" s="196">
        <f t="shared" si="0"/>
        <v>112.26293431218829</v>
      </c>
      <c r="F41" s="196">
        <f>[4]branche!C43/[4]branche!P43</f>
        <v>44.33208388207882</v>
      </c>
      <c r="G41" s="196">
        <f>(1+([4]branche!G43/[4]branche!G44-1)-'Graph Hyper 8'!D41)*'Graph Hyper 8'!G42</f>
        <v>206274.86792826685</v>
      </c>
      <c r="H41" s="196">
        <f>G41/[4]branche!P43</f>
        <v>20.897058852017715</v>
      </c>
      <c r="K41" s="197">
        <v>38777</v>
      </c>
      <c r="L41" s="196">
        <f t="shared" si="2"/>
        <v>110.68805509342596</v>
      </c>
      <c r="M41" s="196">
        <f t="shared" si="3"/>
        <v>111.55931994443115</v>
      </c>
      <c r="N41" s="7">
        <f t="shared" si="4"/>
        <v>2.520305701356107E-2</v>
      </c>
      <c r="U41" s="197"/>
    </row>
    <row r="42" spans="1:21">
      <c r="A42" s="197">
        <v>38687</v>
      </c>
      <c r="B42" s="196">
        <f>[4]branche!T44/[4]branche!T45-1</f>
        <v>1.5108539785896546E-2</v>
      </c>
      <c r="C42" s="196">
        <f>[4]branche!C44/[4]branche!C45-1</f>
        <v>7.9966807979992005E-3</v>
      </c>
      <c r="D42" s="196">
        <f t="shared" si="1"/>
        <v>7.1118589878973459E-3</v>
      </c>
      <c r="E42" s="196">
        <f t="shared" si="0"/>
        <v>111.80552787382018</v>
      </c>
      <c r="F42" s="196">
        <f>[4]branche!C44/[4]branche!P44</f>
        <v>43.944039126129219</v>
      </c>
      <c r="G42" s="196">
        <f>(1+([4]branche!G44/[4]branche!G45-1)-'Graph Hyper 8'!D42)*'Graph Hyper 8'!G43</f>
        <v>205487.77092431267</v>
      </c>
      <c r="H42" s="196">
        <f>G42/[4]branche!P44</f>
        <v>20.764310636841682</v>
      </c>
      <c r="K42" s="197">
        <v>38687</v>
      </c>
      <c r="L42" s="196">
        <f t="shared" si="2"/>
        <v>109.71918750219081</v>
      </c>
      <c r="M42" s="196">
        <f t="shared" si="3"/>
        <v>110.85064123927235</v>
      </c>
      <c r="N42" s="7">
        <f t="shared" si="4"/>
        <v>1.4987996641315116E-2</v>
      </c>
      <c r="U42" s="197"/>
    </row>
    <row r="43" spans="1:21">
      <c r="A43" s="197">
        <v>38596</v>
      </c>
      <c r="B43" s="196">
        <f>[4]branche!T45/[4]branche!T46-1</f>
        <v>8.7633707931611404E-3</v>
      </c>
      <c r="C43" s="196">
        <f>[4]branche!C45/[4]branche!C46-1</f>
        <v>5.1043942987341051E-3</v>
      </c>
      <c r="D43" s="196">
        <f t="shared" si="1"/>
        <v>3.6589764944270353E-3</v>
      </c>
      <c r="E43" s="196">
        <f t="shared" si="0"/>
        <v>111.01599775240436</v>
      </c>
      <c r="F43" s="196">
        <f>[4]branche!C45/[4]branche!P45</f>
        <v>43.549214168189202</v>
      </c>
      <c r="G43" s="196">
        <f>(1+([4]branche!G45/[4]branche!G46-1)-'Graph Hyper 8'!D43)*'Graph Hyper 8'!G44</f>
        <v>204372.82677705633</v>
      </c>
      <c r="H43" s="196">
        <f>G43/[4]branche!P45</f>
        <v>20.629758322857896</v>
      </c>
      <c r="K43" s="197">
        <v>38596</v>
      </c>
      <c r="L43" s="196">
        <f t="shared" si="2"/>
        <v>108.73339114727614</v>
      </c>
      <c r="M43" s="196">
        <f t="shared" si="3"/>
        <v>110.13233132057624</v>
      </c>
      <c r="N43" s="7">
        <f t="shared" si="4"/>
        <v>9.6389062669584025E-3</v>
      </c>
      <c r="U43" s="197"/>
    </row>
    <row r="44" spans="1:21">
      <c r="A44" s="197">
        <v>38504</v>
      </c>
      <c r="B44" s="196">
        <f>[4]branche!T46/[4]branche!T47-1</f>
        <v>7.31768226046281E-3</v>
      </c>
      <c r="C44" s="196">
        <f>[4]branche!C46/[4]branche!C47-1</f>
        <v>2.388986840722529E-3</v>
      </c>
      <c r="D44" s="196">
        <f t="shared" si="1"/>
        <v>4.928695419740281E-3</v>
      </c>
      <c r="E44" s="196">
        <f t="shared" si="0"/>
        <v>110.61127370191043</v>
      </c>
      <c r="F44" s="196">
        <f>[4]branche!C46/[4]branche!P46</f>
        <v>43.310563330541733</v>
      </c>
      <c r="G44" s="196">
        <f>(1+([4]branche!G46/[4]branche!G47-1)-'Graph Hyper 8'!D44)*'Graph Hyper 8'!G45</f>
        <v>202983.69589689784</v>
      </c>
      <c r="H44" s="196">
        <f>G44/[4]branche!P46</f>
        <v>20.48126730673896</v>
      </c>
      <c r="K44" s="197">
        <v>38504</v>
      </c>
      <c r="L44" s="196">
        <f t="shared" si="2"/>
        <v>108.13752930744293</v>
      </c>
      <c r="M44" s="196">
        <f t="shared" si="3"/>
        <v>109.3396093928928</v>
      </c>
      <c r="N44" s="7">
        <f t="shared" si="4"/>
        <v>5.5529486995238297E-3</v>
      </c>
      <c r="U44" s="197"/>
    </row>
    <row r="45" spans="1:21">
      <c r="A45" s="197">
        <v>38412</v>
      </c>
      <c r="B45" s="196">
        <f>[4]branche!T47/[4]branche!T48-1</f>
        <v>6.1408948095147409E-3</v>
      </c>
      <c r="C45" s="196">
        <f>[4]branche!C47/[4]branche!C48-1</f>
        <v>-4.3417265599288157E-4</v>
      </c>
      <c r="D45" s="196">
        <f t="shared" si="1"/>
        <v>6.5750674655076224E-3</v>
      </c>
      <c r="E45" s="196">
        <f t="shared" si="0"/>
        <v>110.0687782188468</v>
      </c>
      <c r="F45" s="196">
        <f>[4]branche!C47/[4]branche!P47</f>
        <v>43.242247063932055</v>
      </c>
      <c r="G45" s="196">
        <f>(1+([4]branche!G47/[4]branche!G48-1)-'Graph Hyper 8'!D45)*'Graph Hyper 8'!G46</f>
        <v>202080.9757736279</v>
      </c>
      <c r="H45" s="196">
        <f>G45/[4]branche!P47</f>
        <v>20.406654323934674</v>
      </c>
      <c r="K45" s="197">
        <v>38412</v>
      </c>
      <c r="L45" s="196">
        <f t="shared" si="2"/>
        <v>107.96695770286004</v>
      </c>
      <c r="M45" s="196">
        <f t="shared" si="3"/>
        <v>108.94128665859719</v>
      </c>
      <c r="N45" s="7">
        <f t="shared" si="4"/>
        <v>7.958864130255705E-3</v>
      </c>
      <c r="U45" s="197"/>
    </row>
    <row r="46" spans="1:21">
      <c r="A46" s="197">
        <v>38322</v>
      </c>
      <c r="B46" s="196">
        <f>[4]branche!T48/[4]branche!T49-1</f>
        <v>1.2314017958817924E-2</v>
      </c>
      <c r="C46" s="196">
        <f>[4]branche!C48/[4]branche!C49-1</f>
        <v>5.6692003962570681E-3</v>
      </c>
      <c r="D46" s="196">
        <f t="shared" si="1"/>
        <v>6.6448175625608563E-3</v>
      </c>
      <c r="E46" s="196">
        <f t="shared" si="0"/>
        <v>109.34979593324621</v>
      </c>
      <c r="F46" s="196">
        <f>[4]branche!C48/[4]branche!P48</f>
        <v>43.295131835592073</v>
      </c>
      <c r="G46" s="196">
        <f>(1+([4]branche!G48/[4]branche!G49-1)-'Graph Hyper 8'!D46)*'Graph Hyper 8'!G47</f>
        <v>201649.35964278047</v>
      </c>
      <c r="H46" s="196">
        <f>G46/[4]branche!P48</f>
        <v>20.379120520953268</v>
      </c>
      <c r="K46" s="197">
        <v>38322</v>
      </c>
      <c r="L46" s="196">
        <f t="shared" si="2"/>
        <v>108.09900005247479</v>
      </c>
      <c r="M46" s="196">
        <f t="shared" si="3"/>
        <v>108.79429696220778</v>
      </c>
      <c r="N46" s="7">
        <f t="shared" si="4"/>
        <v>1.2790468142448885E-2</v>
      </c>
      <c r="U46" s="197"/>
    </row>
    <row r="47" spans="1:21">
      <c r="A47" s="197">
        <v>38231</v>
      </c>
      <c r="B47" s="196">
        <f>[4]branche!T49/[4]branche!T50-1</f>
        <v>8.3437257347231952E-3</v>
      </c>
      <c r="C47" s="196">
        <f>[4]branche!C49/[4]branche!C50-1</f>
        <v>4.7882327411334913E-3</v>
      </c>
      <c r="D47" s="196">
        <f t="shared" si="1"/>
        <v>3.5554929935897039E-3</v>
      </c>
      <c r="E47" s="196">
        <f t="shared" si="0"/>
        <v>108.6279828053159</v>
      </c>
      <c r="F47" s="196">
        <f>[4]branche!C49/[4]branche!P49</f>
        <v>43.133454840016199</v>
      </c>
      <c r="G47" s="196">
        <f>(1+([4]branche!G49/[4]branche!G50-1)-'Graph Hyper 8'!D47)*'Graph Hyper 8'!G48</f>
        <v>201265.49097116312</v>
      </c>
      <c r="H47" s="196">
        <f>G47/[4]branche!P49</f>
        <v>20.379251819680348</v>
      </c>
      <c r="K47" s="197">
        <v>38231</v>
      </c>
      <c r="L47" s="196">
        <f t="shared" si="2"/>
        <v>107.69532599462443</v>
      </c>
      <c r="M47" s="196">
        <f t="shared" si="3"/>
        <v>108.79499790279499</v>
      </c>
      <c r="N47" s="7">
        <f t="shared" si="4"/>
        <v>1.5483883460970516E-2</v>
      </c>
      <c r="U47" s="197"/>
    </row>
    <row r="48" spans="1:21">
      <c r="A48" s="197">
        <v>38139</v>
      </c>
      <c r="B48" s="196">
        <f>[4]branche!T50/[4]branche!T51-1</f>
        <v>9.8708285412845154E-3</v>
      </c>
      <c r="C48" s="196">
        <f>[4]branche!C50/[4]branche!C51-1</f>
        <v>7.4664816284628621E-3</v>
      </c>
      <c r="D48" s="196">
        <f t="shared" si="1"/>
        <v>2.4043469128216532E-3</v>
      </c>
      <c r="E48" s="196">
        <f t="shared" si="0"/>
        <v>108.24312513230373</v>
      </c>
      <c r="F48" s="196">
        <f>[4]branche!C50/[4]branche!P50</f>
        <v>43.071390110839062</v>
      </c>
      <c r="G48" s="196">
        <f>(1+([4]branche!G50/[4]branche!G51-1)-'Graph Hyper 8'!D48)*'Graph Hyper 8'!G49</f>
        <v>200474.59737072946</v>
      </c>
      <c r="H48" s="196">
        <f>G48/[4]branche!P50</f>
        <v>20.367018253469887</v>
      </c>
      <c r="K48" s="197">
        <v>38139</v>
      </c>
      <c r="L48" s="196">
        <f t="shared" si="2"/>
        <v>107.5403631875344</v>
      </c>
      <c r="M48" s="196">
        <f t="shared" si="3"/>
        <v>108.72968879223551</v>
      </c>
      <c r="N48" s="7">
        <f t="shared" si="4"/>
        <v>1.914613578059754E-2</v>
      </c>
      <c r="U48" s="197"/>
    </row>
    <row r="49" spans="1:21">
      <c r="A49" s="197">
        <v>38047</v>
      </c>
      <c r="B49" s="196">
        <f>[4]branche!T51/[4]branche!T52-1</f>
        <v>1.0451807156594661E-2</v>
      </c>
      <c r="C49" s="196">
        <f>[4]branche!C51/[4]branche!C52-1</f>
        <v>7.2525515577428479E-3</v>
      </c>
      <c r="D49" s="196">
        <f t="shared" si="1"/>
        <v>3.1992555988518134E-3</v>
      </c>
      <c r="E49" s="196">
        <f t="shared" si="0"/>
        <v>107.98349534862658</v>
      </c>
      <c r="F49" s="196">
        <f>[4]branche!C51/[4]branche!P51</f>
        <v>42.900805382811704</v>
      </c>
      <c r="G49" s="196">
        <f>(1+([4]branche!G51/[4]branche!G52-1)-'Graph Hyper 8'!D49)*'Graph Hyper 8'!G50</f>
        <v>199450.57487604523</v>
      </c>
      <c r="H49" s="196">
        <f>G49/[4]branche!P51</f>
        <v>20.33342592272864</v>
      </c>
      <c r="K49" s="197">
        <v>38047</v>
      </c>
      <c r="L49" s="196">
        <f t="shared" si="2"/>
        <v>107.11444836195992</v>
      </c>
      <c r="M49" s="196">
        <f t="shared" si="3"/>
        <v>108.5503555377627</v>
      </c>
      <c r="N49" s="7">
        <f t="shared" si="4"/>
        <v>1.4972158071889563E-2</v>
      </c>
      <c r="U49" s="197"/>
    </row>
    <row r="50" spans="1:21">
      <c r="A50" s="197">
        <v>37956</v>
      </c>
      <c r="B50" s="196">
        <f>[4]branche!T52/[4]branche!T53-1</f>
        <v>1.2722157514510668E-2</v>
      </c>
      <c r="C50" s="196">
        <f>[4]branche!C52/[4]branche!C53-1</f>
        <v>1.0045233772293605E-2</v>
      </c>
      <c r="D50" s="196">
        <f t="shared" si="1"/>
        <v>2.6769237422170633E-3</v>
      </c>
      <c r="E50" s="196">
        <f t="shared" si="0"/>
        <v>107.63913025849156</v>
      </c>
      <c r="F50" s="196">
        <f>[4]branche!C52/[4]branche!P52</f>
        <v>42.748360295095722</v>
      </c>
      <c r="G50" s="196">
        <f>(1+([4]branche!G52/[4]branche!G53-1)-'Graph Hyper 8'!D50)*'Graph Hyper 8'!G51</f>
        <v>197772.92824672823</v>
      </c>
      <c r="H50" s="196">
        <f>G50/[4]branche!P52</f>
        <v>20.236458058009049</v>
      </c>
      <c r="K50" s="197">
        <v>37956</v>
      </c>
      <c r="L50" s="196">
        <f t="shared" si="2"/>
        <v>106.73382447085855</v>
      </c>
      <c r="M50" s="196">
        <f t="shared" si="3"/>
        <v>108.03269086919923</v>
      </c>
      <c r="N50" s="7">
        <f t="shared" si="4"/>
        <v>1.0928229209943519E-2</v>
      </c>
      <c r="U50" s="197"/>
    </row>
    <row r="51" spans="1:21">
      <c r="A51" s="197">
        <v>37865</v>
      </c>
      <c r="B51" s="196">
        <f>[4]branche!T53/[4]branche!T54-1</f>
        <v>1.220301604999352E-2</v>
      </c>
      <c r="C51" s="196">
        <f>[4]branche!C53/[4]branche!C54-1</f>
        <v>6.6341691348079657E-3</v>
      </c>
      <c r="D51" s="196">
        <f t="shared" si="1"/>
        <v>5.5688469151855546E-3</v>
      </c>
      <c r="E51" s="196">
        <f t="shared" si="0"/>
        <v>107.35175778929666</v>
      </c>
      <c r="F51" s="196">
        <f>[4]branche!C53/[4]branche!P53</f>
        <v>42.475765044156908</v>
      </c>
      <c r="G51" s="196">
        <f>(1+([4]branche!G53/[4]branche!G54-1)-'Graph Hyper 8'!D51)*'Graph Hyper 8'!G52</f>
        <v>197028.40767993088</v>
      </c>
      <c r="H51" s="196">
        <f>G51/[4]branche!P53</f>
        <v>20.232943898123935</v>
      </c>
      <c r="K51" s="197">
        <v>37865</v>
      </c>
      <c r="L51" s="196">
        <f t="shared" si="2"/>
        <v>106.05321044345618</v>
      </c>
      <c r="M51" s="196">
        <f t="shared" si="3"/>
        <v>108.01393046421902</v>
      </c>
      <c r="N51" s="7">
        <f t="shared" si="4"/>
        <v>3.6369273924241607E-3</v>
      </c>
      <c r="U51" s="197"/>
    </row>
    <row r="52" spans="1:21">
      <c r="A52" s="197">
        <v>37773</v>
      </c>
      <c r="B52" s="196">
        <f>[4]branche!T54/[4]branche!T55-1</f>
        <v>4.9941376393238812E-3</v>
      </c>
      <c r="C52" s="196">
        <f>[4]branche!C54/[4]branche!C55-1</f>
        <v>-1.2168173897819656E-5</v>
      </c>
      <c r="D52" s="196">
        <f t="shared" si="1"/>
        <v>5.0063058132217009E-3</v>
      </c>
      <c r="E52" s="196">
        <f t="shared" si="0"/>
        <v>106.75724304568796</v>
      </c>
      <c r="F52" s="196">
        <f>[4]branche!C54/[4]branche!P54</f>
        <v>42.262231684614356</v>
      </c>
      <c r="G52" s="196">
        <f>(1+([4]branche!G54/[4]branche!G55-1)-'Graph Hyper 8'!D52)*'Graph Hyper 8'!G53</f>
        <v>196253.87293297381</v>
      </c>
      <c r="H52" s="196">
        <f>G52/[4]branche!P54</f>
        <v>20.185120690031965</v>
      </c>
      <c r="K52" s="197">
        <v>37773</v>
      </c>
      <c r="L52" s="196">
        <f t="shared" si="2"/>
        <v>105.52006175754735</v>
      </c>
      <c r="M52" s="196">
        <f t="shared" si="3"/>
        <v>107.75862541817968</v>
      </c>
      <c r="N52" s="7">
        <f t="shared" si="4"/>
        <v>2.7712294412161054E-3</v>
      </c>
      <c r="U52" s="197"/>
    </row>
    <row r="53" spans="1:21">
      <c r="A53" s="197">
        <v>37681</v>
      </c>
      <c r="B53" s="196">
        <f>[4]branche!T55/[4]branche!T56-1</f>
        <v>4.1080919974170182E-3</v>
      </c>
      <c r="C53" s="196">
        <f>[4]branche!C55/[4]branche!C56-1</f>
        <v>5.110894236137753E-5</v>
      </c>
      <c r="D53" s="196">
        <f t="shared" si="1"/>
        <v>4.0569830550556407E-3</v>
      </c>
      <c r="E53" s="196">
        <f t="shared" si="0"/>
        <v>106.22544597797635</v>
      </c>
      <c r="F53" s="196">
        <f>[4]branche!C55/[4]branche!P55</f>
        <v>42.267962762948102</v>
      </c>
      <c r="G53" s="196">
        <f>(1+([4]branche!G55/[4]branche!G56-1)-'Graph Hyper 8'!D53)*'Graph Hyper 8'!G54</f>
        <v>195891.72683750151</v>
      </c>
      <c r="H53" s="196">
        <f>G53/[4]branche!P55</f>
        <v>20.15036021575904</v>
      </c>
      <c r="K53" s="197">
        <v>37681</v>
      </c>
      <c r="L53" s="196">
        <f t="shared" si="2"/>
        <v>105.53437107618976</v>
      </c>
      <c r="M53" s="196">
        <f t="shared" si="3"/>
        <v>107.57305600870946</v>
      </c>
      <c r="N53" s="7">
        <f t="shared" si="4"/>
        <v>1.5311611286228155E-2</v>
      </c>
      <c r="U53" s="197"/>
    </row>
    <row r="54" spans="1:21">
      <c r="A54" s="197">
        <v>37591</v>
      </c>
      <c r="B54" s="196">
        <f>[4]branche!T56/[4]branche!T57-1</f>
        <v>4.2177043815738724E-3</v>
      </c>
      <c r="C54" s="196">
        <f>[4]branche!C56/[4]branche!C57-1</f>
        <v>-1.6425188853225192E-3</v>
      </c>
      <c r="D54" s="196">
        <f t="shared" si="1"/>
        <v>5.8602232668963916E-3</v>
      </c>
      <c r="E54" s="196">
        <f t="shared" si="0"/>
        <v>105.7962324556152</v>
      </c>
      <c r="F54" s="196">
        <f>[4]branche!C56/[4]branche!P56</f>
        <v>42.286246500905648</v>
      </c>
      <c r="G54" s="196">
        <f>(1+([4]branche!G56/[4]branche!G57-1)-'Graph Hyper 8'!D54)*'Graph Hyper 8'!G55</f>
        <v>195533.38783498132</v>
      </c>
      <c r="H54" s="196">
        <f>G54/[4]branche!P56</f>
        <v>20.123228617958723</v>
      </c>
      <c r="K54" s="197">
        <v>37591</v>
      </c>
      <c r="L54" s="196">
        <f t="shared" si="2"/>
        <v>105.58002179271691</v>
      </c>
      <c r="M54" s="196">
        <f t="shared" si="3"/>
        <v>107.42821349182499</v>
      </c>
      <c r="N54" s="7">
        <f t="shared" si="4"/>
        <v>3.1305302644273558E-2</v>
      </c>
      <c r="U54" s="197"/>
    </row>
    <row r="55" spans="1:21">
      <c r="A55" s="197">
        <v>37500</v>
      </c>
      <c r="B55" s="196">
        <f>[4]branche!T57/[4]branche!T58-1</f>
        <v>7.8606945163675057E-3</v>
      </c>
      <c r="C55" s="196">
        <f>[4]branche!C57/[4]branche!C58-1</f>
        <v>2.0012611353625864E-3</v>
      </c>
      <c r="D55" s="196">
        <f t="shared" si="1"/>
        <v>5.8594333810049193E-3</v>
      </c>
      <c r="E55" s="196">
        <f t="shared" si="0"/>
        <v>105.17985502200646</v>
      </c>
      <c r="F55" s="196">
        <f>[4]branche!C57/[4]branche!P57</f>
        <v>42.32184357197211</v>
      </c>
      <c r="G55" s="196">
        <f>(1+([4]branche!G57/[4]branche!G58-1)-'Graph Hyper 8'!D55)*'Graph Hyper 8'!G56</f>
        <v>195384.02592163158</v>
      </c>
      <c r="H55" s="196">
        <f>G55/[4]branche!P57</f>
        <v>20.09172880340904</v>
      </c>
      <c r="K55" s="197">
        <v>37500</v>
      </c>
      <c r="L55" s="196">
        <f t="shared" si="2"/>
        <v>105.66890032533563</v>
      </c>
      <c r="M55" s="196">
        <f t="shared" si="3"/>
        <v>107.26005117221708</v>
      </c>
      <c r="N55" s="7">
        <f t="shared" si="4"/>
        <v>3.2847393164822769E-2</v>
      </c>
      <c r="U55" s="197"/>
    </row>
    <row r="56" spans="1:21">
      <c r="A56" s="197">
        <v>37408</v>
      </c>
      <c r="B56" s="196">
        <f>[4]branche!T58/[4]branche!T59-1</f>
        <v>9.4985776241629516E-3</v>
      </c>
      <c r="C56" s="196">
        <f>[4]branche!C58/[4]branche!C59-1</f>
        <v>5.2103217722436757E-3</v>
      </c>
      <c r="D56" s="196">
        <f t="shared" si="1"/>
        <v>4.2882558519192759E-3</v>
      </c>
      <c r="E56" s="196">
        <f t="shared" si="0"/>
        <v>104.56715076823848</v>
      </c>
      <c r="F56" s="196">
        <f>[4]branche!C58/[4]branche!P58</f>
        <v>42.145437008762755</v>
      </c>
      <c r="G56" s="196">
        <f>(1+([4]branche!G58/[4]branche!G59-1)-'Graph Hyper 8'!D56)*'Graph Hyper 8'!G57</f>
        <v>195178.85789643676</v>
      </c>
      <c r="H56" s="196">
        <f>G56/[4]branche!P58</f>
        <v>20.026971402700319</v>
      </c>
      <c r="K56" s="197">
        <v>37408</v>
      </c>
      <c r="L56" s="196">
        <f t="shared" si="2"/>
        <v>105.22844958001768</v>
      </c>
      <c r="M56" s="196">
        <f t="shared" si="3"/>
        <v>106.91434263803565</v>
      </c>
      <c r="N56" s="7">
        <f t="shared" si="4"/>
        <v>3.3465584572050844E-2</v>
      </c>
      <c r="U56" s="197"/>
    </row>
    <row r="57" spans="1:21">
      <c r="A57" s="197">
        <v>37316</v>
      </c>
      <c r="B57" s="196">
        <f>[4]branche!T59/[4]branche!T60-1</f>
        <v>1.1496996765747669E-2</v>
      </c>
      <c r="C57" s="196">
        <f>[4]branche!C59/[4]branche!C60-1</f>
        <v>6.5351427114561655E-3</v>
      </c>
      <c r="D57" s="196">
        <f t="shared" si="1"/>
        <v>4.9618540542915035E-3</v>
      </c>
      <c r="E57" s="196">
        <f t="shared" si="0"/>
        <v>104.12065476115329</v>
      </c>
      <c r="F57" s="196">
        <f>[4]branche!C59/[4]branche!P59</f>
        <v>41.630532235716032</v>
      </c>
      <c r="G57" s="196">
        <f>(1+([4]branche!G59/[4]branche!G60-1)-'Graph Hyper 8'!D57)*'Graph Hyper 8'!G58</f>
        <v>193565.93965205643</v>
      </c>
      <c r="H57" s="196">
        <f>G57/[4]branche!P59</f>
        <v>19.721038761518503</v>
      </c>
      <c r="K57" s="197">
        <v>37316</v>
      </c>
      <c r="L57" s="196">
        <f t="shared" si="2"/>
        <v>103.94283873351507</v>
      </c>
      <c r="M57" s="196">
        <f t="shared" si="3"/>
        <v>105.2811157978025</v>
      </c>
      <c r="N57" s="7">
        <f t="shared" si="4"/>
        <v>2.0407802672685715E-2</v>
      </c>
      <c r="U57" s="197"/>
    </row>
    <row r="58" spans="1:21">
      <c r="A58" s="197">
        <v>37226</v>
      </c>
      <c r="B58" s="196">
        <f>[4]branche!T60/[4]branche!T61-1</f>
        <v>3.5626241315620533E-3</v>
      </c>
      <c r="C58" s="196">
        <f>[4]branche!C60/[4]branche!C61-1</f>
        <v>-1.9176916892651441E-3</v>
      </c>
      <c r="D58" s="196">
        <f t="shared" si="1"/>
        <v>5.4803158208271974E-3</v>
      </c>
      <c r="E58" s="196">
        <f t="shared" si="0"/>
        <v>103.60657406159451</v>
      </c>
      <c r="F58" s="196">
        <f>[4]branche!C60/[4]branche!P60</f>
        <v>41.00264625080802</v>
      </c>
      <c r="G58" s="196">
        <f>(1+([4]branche!G60/[4]branche!G61-1)-'Graph Hyper 8'!D58)*'Graph Hyper 8'!G59</f>
        <v>192605.27818486452</v>
      </c>
      <c r="H58" s="196">
        <f>G58/[4]branche!P60</f>
        <v>19.453506603998115</v>
      </c>
      <c r="K58" s="197">
        <v>37226</v>
      </c>
      <c r="L58" s="196">
        <f t="shared" si="2"/>
        <v>102.37513714126072</v>
      </c>
      <c r="M58" s="196">
        <f t="shared" si="3"/>
        <v>103.85289062182952</v>
      </c>
      <c r="N58" s="7">
        <f t="shared" si="4"/>
        <v>1.0107777441210386E-2</v>
      </c>
      <c r="U58" s="197"/>
    </row>
    <row r="59" spans="1:21">
      <c r="A59" s="197">
        <v>37135</v>
      </c>
      <c r="B59" s="196">
        <f>[4]branche!T61/[4]branche!T62-1</f>
        <v>7.9269052614088231E-3</v>
      </c>
      <c r="C59" s="196">
        <f>[4]branche!C61/[4]branche!C62-1</f>
        <v>3.0183840301838405E-3</v>
      </c>
      <c r="D59" s="196">
        <f t="shared" si="1"/>
        <v>4.9085212312249826E-3</v>
      </c>
      <c r="E59" s="196">
        <f t="shared" si="0"/>
        <v>103.04187205993679</v>
      </c>
      <c r="F59" s="196">
        <f>[4]branche!C61/[4]branche!P61</f>
        <v>40.975892326445909</v>
      </c>
      <c r="G59" s="196">
        <f>(1+([4]branche!G61/[4]branche!G62-1)-'Graph Hyper 8'!D59)*'Graph Hyper 8'!G60</f>
        <v>191885.37611119065</v>
      </c>
      <c r="H59" s="196">
        <f>G59/[4]branche!P61</f>
        <v>19.331007133694396</v>
      </c>
      <c r="K59" s="197">
        <v>37135</v>
      </c>
      <c r="L59" s="196">
        <f t="shared" si="2"/>
        <v>102.308338119098</v>
      </c>
      <c r="M59" s="196">
        <f t="shared" si="3"/>
        <v>103.19892502325359</v>
      </c>
      <c r="N59" s="7">
        <f t="shared" si="4"/>
        <v>1.2777174902436794E-2</v>
      </c>
      <c r="U59" s="197"/>
    </row>
    <row r="60" spans="1:21">
      <c r="A60" s="197">
        <v>37043</v>
      </c>
      <c r="B60" s="196">
        <f>[4]branche!T62/[4]branche!T63-1</f>
        <v>6.0996476049413051E-3</v>
      </c>
      <c r="C60" s="196">
        <f>[4]branche!C62/[4]branche!C63-1</f>
        <v>-2.3175028167521372E-4</v>
      </c>
      <c r="D60" s="196">
        <f t="shared" si="1"/>
        <v>6.3313978866165188E-3</v>
      </c>
      <c r="E60" s="196">
        <f t="shared" si="0"/>
        <v>102.53855936427802</v>
      </c>
      <c r="F60" s="196">
        <f>[4]branche!C62/[4]branche!P62</f>
        <v>40.780687463545128</v>
      </c>
      <c r="G60" s="196">
        <f>(1+([4]branche!G62/[4]branche!G63-1)-'Graph Hyper 8'!D60)*'Graph Hyper 8'!G61</f>
        <v>190713.62084744245</v>
      </c>
      <c r="H60" s="196">
        <f>G60/[4]branche!P62</f>
        <v>19.179148901571075</v>
      </c>
      <c r="K60" s="197">
        <v>37043</v>
      </c>
      <c r="L60" s="196">
        <f t="shared" si="2"/>
        <v>101.82095190290433</v>
      </c>
      <c r="M60" s="196">
        <f t="shared" si="3"/>
        <v>102.38822715310783</v>
      </c>
      <c r="N60" s="7">
        <f t="shared" si="4"/>
        <v>1.0111236346271424E-2</v>
      </c>
      <c r="U60" s="197"/>
    </row>
    <row r="61" spans="1:21">
      <c r="A61" s="197">
        <v>36951</v>
      </c>
      <c r="B61" s="196">
        <f>[4]branche!T63/[4]branche!T64-1</f>
        <v>1.109323867103007E-2</v>
      </c>
      <c r="C61" s="196">
        <f>[4]branche!C63/[4]branche!C64-1</f>
        <v>6.6138222681066949E-3</v>
      </c>
      <c r="D61" s="196">
        <f t="shared" si="1"/>
        <v>4.4794164029233752E-3</v>
      </c>
      <c r="E61" s="196">
        <f t="shared" si="0"/>
        <v>101.89343150737214</v>
      </c>
      <c r="F61" s="196">
        <f>[4]branche!C63/[4]branche!P63</f>
        <v>40.797936008207685</v>
      </c>
      <c r="G61" s="196">
        <f>(1+([4]branche!G63/[4]branche!G64-1)-'Graph Hyper 8'!D61)*'Graph Hyper 8'!G62</f>
        <v>189167.90499661359</v>
      </c>
      <c r="H61" s="196">
        <f>G61/[4]branche!P63</f>
        <v>19.02733934123393</v>
      </c>
      <c r="K61" s="197">
        <v>36951</v>
      </c>
      <c r="L61" s="196">
        <f t="shared" si="2"/>
        <v>101.86401795562968</v>
      </c>
      <c r="M61" s="196">
        <f t="shared" si="3"/>
        <v>101.5777891181573</v>
      </c>
      <c r="N61" s="7">
        <f t="shared" si="4"/>
        <v>1.864017955629671E-2</v>
      </c>
      <c r="U61" s="197"/>
    </row>
    <row r="62" spans="1:21">
      <c r="A62" s="197">
        <v>36861</v>
      </c>
      <c r="B62" s="196">
        <f>[4]branche!T64/[4]branche!T65-1</f>
        <v>1.287058785761297E-2</v>
      </c>
      <c r="C62" s="196">
        <f>[4]branche!C64/[4]branche!C65-1</f>
        <v>8.5500891051439876E-3</v>
      </c>
      <c r="D62" s="196">
        <f t="shared" si="1"/>
        <v>4.320498752468982E-3</v>
      </c>
      <c r="E62" s="196">
        <f t="shared" si="0"/>
        <v>101.43904379071913</v>
      </c>
      <c r="F62" s="196">
        <f>[4]branche!C64/[4]branche!P64</f>
        <v>40.592347833094912</v>
      </c>
      <c r="G62" s="196">
        <f>(1+([4]branche!G64/[4]branche!G65-1)-'Graph Hyper 8'!D62)*'Graph Hyper 8'!G63</f>
        <v>189164.38498432213</v>
      </c>
      <c r="H62" s="196">
        <f>G62/[4]branche!P64</f>
        <v>19.056311827244183</v>
      </c>
      <c r="K62" s="197">
        <v>36861</v>
      </c>
      <c r="L62" s="196">
        <f t="shared" si="2"/>
        <v>101.3507067538831</v>
      </c>
      <c r="M62" s="196">
        <f t="shared" si="3"/>
        <v>101.73245924945624</v>
      </c>
      <c r="N62" s="7" t="e">
        <f t="shared" si="4"/>
        <v>#DIV/0!</v>
      </c>
      <c r="U62" s="197"/>
    </row>
    <row r="63" spans="1:21">
      <c r="A63" s="197">
        <v>36770</v>
      </c>
      <c r="B63" s="196">
        <f>[4]branche!T65/[4]branche!T66-1</f>
        <v>1.2144170392052178E-2</v>
      </c>
      <c r="C63" s="196">
        <f>[4]branche!C65/[4]branche!C66-1</f>
        <v>6.2790434092712122E-3</v>
      </c>
      <c r="D63" s="196">
        <f t="shared" si="1"/>
        <v>5.865126982780966E-3</v>
      </c>
      <c r="E63" s="196">
        <f t="shared" si="0"/>
        <v>101.00266191591537</v>
      </c>
      <c r="F63" s="196">
        <f>[4]branche!C65/[4]branche!P65</f>
        <v>40.458941356368165</v>
      </c>
      <c r="G63" s="196">
        <f>(1+([4]branche!G65/[4]branche!G66-1)-'Graph Hyper 8'!D63)*'Graph Hyper 8'!G64</f>
        <v>187301.18412521528</v>
      </c>
      <c r="H63" s="196">
        <f>G63/[4]branche!P65</f>
        <v>18.967400593951865</v>
      </c>
      <c r="K63" s="197">
        <v>36770</v>
      </c>
      <c r="L63" s="196">
        <f t="shared" si="2"/>
        <v>101.0176183413233</v>
      </c>
      <c r="M63" s="196">
        <f t="shared" si="3"/>
        <v>101.25780505090361</v>
      </c>
      <c r="N63" s="7" t="e">
        <f t="shared" si="4"/>
        <v>#DIV/0!</v>
      </c>
      <c r="U63" s="197"/>
    </row>
    <row r="64" spans="1:21">
      <c r="A64" s="197">
        <v>36678</v>
      </c>
      <c r="B64" s="196">
        <f>[4]branche!T66/[4]branche!T67-1</f>
        <v>1.2554354680397228E-2</v>
      </c>
      <c r="C64" s="196">
        <f>[4]branche!C66/[4]branche!C67-1</f>
        <v>8.4171278646554271E-3</v>
      </c>
      <c r="D64" s="196">
        <f t="shared" si="1"/>
        <v>4.1372268157418013E-3</v>
      </c>
      <c r="E64" s="196">
        <f>E65*(1+D64)</f>
        <v>100.41372268157419</v>
      </c>
      <c r="F64" s="196">
        <f>[4]branche!C66/[4]branche!P66</f>
        <v>40.372471858698638</v>
      </c>
      <c r="G64" s="196">
        <f>(1+([4]branche!G66/[4]branche!G67-1)-'Graph Hyper 8'!D64)*'Graph Hyper 8'!G65</f>
        <v>185579.16691692252</v>
      </c>
      <c r="H64" s="196">
        <f>G64/[4]branche!P66</f>
        <v>18.870602576382918</v>
      </c>
      <c r="K64" s="197">
        <v>36678</v>
      </c>
      <c r="L64" s="196">
        <f>L65*F64/F65</f>
        <v>100.801721868976</v>
      </c>
      <c r="M64" s="196">
        <f>M65*H64/H65</f>
        <v>100.7410471143714</v>
      </c>
      <c r="N64" s="7" t="e">
        <f t="shared" si="4"/>
        <v>#DIV/0!</v>
      </c>
      <c r="U64" s="197"/>
    </row>
    <row r="65" spans="1:21">
      <c r="A65" s="197">
        <v>36586</v>
      </c>
      <c r="B65" s="196">
        <f>[4]branche!T67/[4]branche!T68-1</f>
        <v>1.8326493006114442E-2</v>
      </c>
      <c r="C65" s="196">
        <f>[4]branche!C67/[4]branche!C68-1</f>
        <v>1.1132911815011415E-2</v>
      </c>
      <c r="D65" s="196">
        <f t="shared" si="1"/>
        <v>7.1935811911030267E-3</v>
      </c>
      <c r="E65" s="196">
        <v>100</v>
      </c>
      <c r="F65" s="196">
        <f>[4]branche!C67/[4]branche!P67</f>
        <v>40.051371256510421</v>
      </c>
      <c r="G65" s="198">
        <v>184141</v>
      </c>
      <c r="H65" s="196">
        <f>G65/[4]branche!P67</f>
        <v>18.731791178385418</v>
      </c>
      <c r="K65" s="197">
        <v>36586</v>
      </c>
      <c r="L65" s="196">
        <v>100</v>
      </c>
      <c r="M65" s="196">
        <v>100</v>
      </c>
      <c r="N65" s="7" t="e">
        <f t="shared" si="4"/>
        <v>#DIV/0!</v>
      </c>
      <c r="U65" s="197"/>
    </row>
    <row r="66" spans="1:21">
      <c r="A66" s="197">
        <v>36495</v>
      </c>
      <c r="B66" s="196">
        <f>[4]branche!T68/[4]branche!T69-1</f>
        <v>1.2872647885571409E-2</v>
      </c>
      <c r="C66" s="196">
        <f>[4]branche!C68/[4]branche!C69-1</f>
        <v>1.2459892770038117E-2</v>
      </c>
      <c r="D66" s="196">
        <f t="shared" si="1"/>
        <v>4.1275511553329203E-4</v>
      </c>
      <c r="F66" s="196">
        <f>[4]branche!C68/[4]branche!P68</f>
        <v>39.591463228640279</v>
      </c>
      <c r="H66" s="196">
        <f>G66/[4]branche!P68</f>
        <v>0</v>
      </c>
      <c r="U66" s="197"/>
    </row>
    <row r="67" spans="1:21">
      <c r="A67" s="197">
        <v>36404</v>
      </c>
      <c r="B67" s="196">
        <f>[4]branche!T69/[4]branche!T70-1</f>
        <v>1.2747481863979226E-2</v>
      </c>
      <c r="C67" s="196">
        <f>[4]branche!C69/[4]branche!C70-1</f>
        <v>1.0759526938239228E-2</v>
      </c>
      <c r="D67" s="196">
        <f t="shared" ref="D67:D130" si="5">B67-C67</f>
        <v>1.9879549257399987E-3</v>
      </c>
      <c r="F67" s="196">
        <f>[4]branche!C69/[4]branche!P69</f>
        <v>39.164358452138494</v>
      </c>
      <c r="H67" s="196">
        <f>G67/[4]branche!P69</f>
        <v>0</v>
      </c>
      <c r="U67" s="197"/>
    </row>
    <row r="68" spans="1:21">
      <c r="A68" s="197">
        <v>36312</v>
      </c>
      <c r="B68" s="196">
        <f>[4]branche!T70/[4]branche!T71-1</f>
        <v>9.229017209385626E-3</v>
      </c>
      <c r="C68" s="196">
        <f>[4]branche!C70/[4]branche!C71-1</f>
        <v>8.3263108242039863E-3</v>
      </c>
      <c r="D68" s="196">
        <f t="shared" si="5"/>
        <v>9.027063851816397E-4</v>
      </c>
      <c r="F68" s="196">
        <f>[4]branche!C70/[4]branche!P70</f>
        <v>38.811877148423548</v>
      </c>
      <c r="H68" s="196">
        <f>G68/[4]branche!P70</f>
        <v>0</v>
      </c>
      <c r="U68" s="197"/>
    </row>
    <row r="69" spans="1:21">
      <c r="A69" s="197">
        <v>36220</v>
      </c>
      <c r="B69" s="196">
        <f>[4]branche!T71/[4]branche!T72-1</f>
        <v>5.8348620652561856E-3</v>
      </c>
      <c r="C69" s="196">
        <f>[4]branche!C71/[4]branche!C72-1</f>
        <v>6.0090001706194496E-3</v>
      </c>
      <c r="D69" s="196">
        <f t="shared" si="5"/>
        <v>-1.7413810536326402E-4</v>
      </c>
      <c r="F69" s="196">
        <f>[4]branche!C71/[4]branche!P71</f>
        <v>38.727614199653118</v>
      </c>
      <c r="H69" s="196">
        <f>G69/[4]branche!P71</f>
        <v>0</v>
      </c>
      <c r="U69" s="197"/>
    </row>
    <row r="70" spans="1:21">
      <c r="A70" s="197">
        <v>36130</v>
      </c>
      <c r="B70" s="196">
        <f>[4]branche!T72/[4]branche!T73-1</f>
        <v>6.7700070831895331E-3</v>
      </c>
      <c r="C70" s="196">
        <f>[4]branche!C72/[4]branche!C73-1</f>
        <v>7.9078678313955209E-3</v>
      </c>
      <c r="D70" s="196">
        <f t="shared" si="5"/>
        <v>-1.1378607482059877E-3</v>
      </c>
      <c r="F70" s="196">
        <f>[4]branche!C72/[4]branche!P72</f>
        <v>38.651389003379776</v>
      </c>
      <c r="H70" s="196">
        <f>G70/[4]branche!P72</f>
        <v>0</v>
      </c>
      <c r="U70" s="197"/>
    </row>
    <row r="71" spans="1:21">
      <c r="A71" s="197">
        <v>36039</v>
      </c>
      <c r="B71" s="196">
        <f>[4]branche!T73/[4]branche!T74-1</f>
        <v>7.0179471988633946E-3</v>
      </c>
      <c r="C71" s="196">
        <f>[4]branche!C73/[4]branche!C74-1</f>
        <v>7.0871511221999306E-3</v>
      </c>
      <c r="D71" s="196">
        <f t="shared" si="5"/>
        <v>-6.9203923336536022E-5</v>
      </c>
      <c r="F71" s="196">
        <f>[4]branche!C73/[4]branche!P73</f>
        <v>38.386108589817638</v>
      </c>
      <c r="H71" s="196">
        <f>G71/[4]branche!P73</f>
        <v>0</v>
      </c>
      <c r="U71" s="197"/>
    </row>
    <row r="72" spans="1:21">
      <c r="A72" s="197">
        <v>35947</v>
      </c>
      <c r="B72" s="196">
        <f>[4]branche!T74/[4]branche!T75-1</f>
        <v>1.49821249607347E-2</v>
      </c>
      <c r="C72" s="196">
        <f>[4]branche!C74/[4]branche!C75-1</f>
        <v>1.0552855888843693E-2</v>
      </c>
      <c r="D72" s="196">
        <f t="shared" si="5"/>
        <v>4.4292690718910066E-3</v>
      </c>
      <c r="F72" s="196">
        <f>[4]branche!C74/[4]branche!P74</f>
        <v>38.290143092497225</v>
      </c>
      <c r="H72" s="196">
        <f>G72/[4]branche!P74</f>
        <v>0</v>
      </c>
      <c r="U72" s="197"/>
    </row>
    <row r="73" spans="1:21">
      <c r="A73" s="197">
        <v>35855</v>
      </c>
      <c r="B73" s="196">
        <f>[4]branche!T75/[4]branche!T76-1</f>
        <v>1.0236401332213152E-2</v>
      </c>
      <c r="C73" s="196">
        <f>[4]branche!C75/[4]branche!C76-1</f>
        <v>9.2010741025916332E-3</v>
      </c>
      <c r="D73" s="196">
        <f t="shared" si="5"/>
        <v>1.0353272296215188E-3</v>
      </c>
      <c r="F73" s="196">
        <f>[4]branche!C75/[4]branche!P75</f>
        <v>38.021481003971807</v>
      </c>
      <c r="H73" s="196">
        <f>G73/[4]branche!P75</f>
        <v>0</v>
      </c>
      <c r="U73" s="197"/>
    </row>
    <row r="74" spans="1:21">
      <c r="A74" s="197">
        <v>35765</v>
      </c>
      <c r="B74" s="196">
        <f>[4]branche!T76/[4]branche!T77-1</f>
        <v>1.2971427346842646E-2</v>
      </c>
      <c r="C74" s="196">
        <f>[4]branche!C76/[4]branche!C77-1</f>
        <v>9.8800459303687305E-3</v>
      </c>
      <c r="D74" s="196">
        <f t="shared" si="5"/>
        <v>3.0913814164739151E-3</v>
      </c>
      <c r="F74" s="196">
        <f>[4]branche!C76/[4]branche!P76</f>
        <v>37.767899021273493</v>
      </c>
      <c r="H74" s="196">
        <f>G74/[4]branche!P76</f>
        <v>0</v>
      </c>
      <c r="U74" s="197"/>
    </row>
    <row r="75" spans="1:21">
      <c r="A75" s="197">
        <v>35674</v>
      </c>
      <c r="B75" s="196">
        <f>[4]branche!T77/[4]branche!T78-1</f>
        <v>1.0427815757725778E-2</v>
      </c>
      <c r="C75" s="196">
        <f>[4]branche!C77/[4]branche!C78-1</f>
        <v>7.5254686569845575E-3</v>
      </c>
      <c r="D75" s="196">
        <f t="shared" si="5"/>
        <v>2.9023471007412205E-3</v>
      </c>
      <c r="F75" s="196">
        <f>[4]branche!C77/[4]branche!P77</f>
        <v>37.467915583262851</v>
      </c>
      <c r="H75" s="196">
        <f>G75/[4]branche!P77</f>
        <v>0</v>
      </c>
      <c r="U75" s="197"/>
    </row>
    <row r="76" spans="1:21">
      <c r="A76" s="197">
        <v>35582</v>
      </c>
      <c r="B76" s="196">
        <f>[4]branche!T78/[4]branche!T79-1</f>
        <v>1.3763755131224409E-2</v>
      </c>
      <c r="C76" s="196">
        <f>[4]branche!C78/[4]branche!C79-1</f>
        <v>1.0676520169598414E-2</v>
      </c>
      <c r="D76" s="196">
        <f t="shared" si="5"/>
        <v>3.0872349616259953E-3</v>
      </c>
      <c r="F76" s="196">
        <f>[4]branche!C78/[4]branche!P78</f>
        <v>37.192330186314642</v>
      </c>
      <c r="H76" s="196">
        <f>G76/[4]branche!P78</f>
        <v>0</v>
      </c>
      <c r="U76" s="197"/>
    </row>
    <row r="77" spans="1:21">
      <c r="A77" s="197">
        <v>35490</v>
      </c>
      <c r="B77" s="196">
        <f>[4]branche!T79/[4]branche!T80-1</f>
        <v>7.0837991649770338E-3</v>
      </c>
      <c r="C77" s="196">
        <f>[4]branche!C79/[4]branche!C80-1</f>
        <v>4.0004786897578359E-3</v>
      </c>
      <c r="D77" s="196">
        <f t="shared" si="5"/>
        <v>3.0833204752191978E-3</v>
      </c>
      <c r="F77" s="196">
        <f>[4]branche!C79/[4]branche!P79</f>
        <v>36.825977446359332</v>
      </c>
      <c r="H77" s="196">
        <f>G77/[4]branche!P79</f>
        <v>0</v>
      </c>
      <c r="U77" s="197"/>
    </row>
    <row r="78" spans="1:21">
      <c r="A78" s="197">
        <v>35400</v>
      </c>
      <c r="B78" s="196">
        <f>[4]branche!T80/[4]branche!T81-1</f>
        <v>1.5689152342934776E-3</v>
      </c>
      <c r="C78" s="196">
        <f>[4]branche!C80/[4]branche!C81-1</f>
        <v>1.5753154911730682E-3</v>
      </c>
      <c r="D78" s="196">
        <f t="shared" si="5"/>
        <v>-6.4002568795906711E-6</v>
      </c>
      <c r="F78" s="196">
        <f>[4]branche!C80/[4]branche!P80</f>
        <v>36.698803747699515</v>
      </c>
      <c r="H78" s="196">
        <f>G78/[4]branche!P80</f>
        <v>0</v>
      </c>
      <c r="U78" s="197"/>
    </row>
    <row r="79" spans="1:21">
      <c r="A79" s="197">
        <v>35309</v>
      </c>
      <c r="B79" s="196">
        <f>[4]branche!T81/[4]branche!T82-1</f>
        <v>6.7703556506675255E-3</v>
      </c>
      <c r="C79" s="196">
        <f>[4]branche!C81/[4]branche!C82-1</f>
        <v>3.674922591751395E-3</v>
      </c>
      <c r="D79" s="196">
        <f t="shared" si="5"/>
        <v>3.0954330589161305E-3</v>
      </c>
      <c r="F79" s="196">
        <f>[4]branche!C81/[4]branche!P81</f>
        <v>36.640699340185925</v>
      </c>
      <c r="H79" s="196">
        <f>G79/[4]branche!P81</f>
        <v>0</v>
      </c>
      <c r="U79" s="197"/>
    </row>
    <row r="80" spans="1:21">
      <c r="A80" s="197">
        <v>35217</v>
      </c>
      <c r="B80" s="196">
        <f>[4]branche!T82/[4]branche!T83-1</f>
        <v>4.6068796068796658E-3</v>
      </c>
      <c r="C80" s="196">
        <f>[4]branche!C82/[4]branche!C83-1</f>
        <v>3.0569529878554658E-3</v>
      </c>
      <c r="D80" s="196">
        <f t="shared" si="5"/>
        <v>1.5499266190242E-3</v>
      </c>
      <c r="F80" s="196">
        <f>[4]branche!C82/[4]branche!P82</f>
        <v>36.538252223966509</v>
      </c>
      <c r="H80" s="196">
        <f>G80/[4]branche!P82</f>
        <v>0</v>
      </c>
      <c r="U80" s="197"/>
    </row>
    <row r="81" spans="1:21">
      <c r="A81" s="197">
        <v>35125</v>
      </c>
      <c r="B81" s="196">
        <f>[4]branche!T83/[4]branche!T84-1</f>
        <v>1.2552599440882828E-2</v>
      </c>
      <c r="C81" s="196">
        <f>[4]branche!C83/[4]branche!C84-1</f>
        <v>5.4249077794563672E-3</v>
      </c>
      <c r="D81" s="196">
        <f t="shared" si="5"/>
        <v>7.1276916614264607E-3</v>
      </c>
      <c r="F81" s="196">
        <f>[4]branche!C83/[4]branche!P83</f>
        <v>36.452457505524549</v>
      </c>
      <c r="H81" s="196">
        <f>G81/[4]branche!P83</f>
        <v>0</v>
      </c>
      <c r="U81" s="197"/>
    </row>
    <row r="82" spans="1:21">
      <c r="A82" s="197">
        <v>35034</v>
      </c>
      <c r="B82" s="196">
        <f>[4]branche!T84/[4]branche!T85-1</f>
        <v>4.4773448303911945E-3</v>
      </c>
      <c r="C82" s="196">
        <f>[4]branche!C84/[4]branche!C85-1</f>
        <v>2.7314490293652849E-3</v>
      </c>
      <c r="D82" s="196">
        <f t="shared" si="5"/>
        <v>1.7458958010259096E-3</v>
      </c>
      <c r="F82" s="196">
        <f>[4]branche!C84/[4]branche!P84</f>
        <v>36.328824338080196</v>
      </c>
      <c r="H82" s="196">
        <f>G82/[4]branche!P84</f>
        <v>0</v>
      </c>
      <c r="U82" s="197"/>
    </row>
    <row r="83" spans="1:21">
      <c r="A83" s="197">
        <v>34943</v>
      </c>
      <c r="B83" s="196">
        <f>[4]branche!T85/[4]branche!T86-1</f>
        <v>4.2644271616234519E-3</v>
      </c>
      <c r="C83" s="196">
        <f>[4]branche!C85/[4]branche!C86-1</f>
        <v>2.3051642647280435E-3</v>
      </c>
      <c r="D83" s="196">
        <f t="shared" si="5"/>
        <v>1.9592628968954084E-3</v>
      </c>
      <c r="F83" s="196">
        <f>[4]branche!C85/[4]branche!P85</f>
        <v>36.256878806973326</v>
      </c>
      <c r="H83" s="196">
        <f>G83/[4]branche!P85</f>
        <v>0</v>
      </c>
      <c r="U83" s="197"/>
    </row>
    <row r="84" spans="1:21">
      <c r="A84" s="197">
        <v>34851</v>
      </c>
      <c r="B84" s="196">
        <f>[4]branche!T86/[4]branche!T87-1</f>
        <v>8.8083653098092185E-3</v>
      </c>
      <c r="C84" s="196">
        <f>[4]branche!C86/[4]branche!C87-1</f>
        <v>4.4266109889596894E-3</v>
      </c>
      <c r="D84" s="196">
        <f t="shared" si="5"/>
        <v>4.3817543208495291E-3</v>
      </c>
      <c r="F84" s="196">
        <f>[4]branche!C86/[4]branche!P86</f>
        <v>36.183753007048843</v>
      </c>
      <c r="H84" s="196">
        <f>G84/[4]branche!P86</f>
        <v>0</v>
      </c>
      <c r="U84" s="197"/>
    </row>
    <row r="85" spans="1:21">
      <c r="A85" s="197">
        <v>34759</v>
      </c>
      <c r="B85" s="196">
        <f>[4]branche!T87/[4]branche!T88-1</f>
        <v>6.4932264068933154E-3</v>
      </c>
      <c r="C85" s="196">
        <f>[4]branche!C87/[4]branche!C88-1</f>
        <v>5.6392465755432664E-3</v>
      </c>
      <c r="D85" s="196">
        <f t="shared" si="5"/>
        <v>8.5397983135004907E-4</v>
      </c>
      <c r="F85" s="196">
        <f>[4]branche!C87/[4]branche!P87</f>
        <v>35.986861436426977</v>
      </c>
      <c r="H85" s="196">
        <f>G85/[4]branche!P87</f>
        <v>0</v>
      </c>
      <c r="U85" s="197"/>
    </row>
    <row r="86" spans="1:21">
      <c r="A86" s="197">
        <v>34669</v>
      </c>
      <c r="B86" s="196">
        <f>[4]branche!T88/[4]branche!T89-1</f>
        <v>1.2551443785590699E-2</v>
      </c>
      <c r="C86" s="196">
        <f>[4]branche!C88/[4]branche!C89-1</f>
        <v>9.2518875211984319E-3</v>
      </c>
      <c r="D86" s="196">
        <f t="shared" si="5"/>
        <v>3.2995562643922671E-3</v>
      </c>
      <c r="F86" s="196">
        <f>[4]branche!C88/[4]branche!P88</f>
        <v>35.727322255516206</v>
      </c>
      <c r="H86" s="196">
        <f>G86/[4]branche!P88</f>
        <v>0</v>
      </c>
      <c r="U86" s="197"/>
    </row>
    <row r="87" spans="1:21">
      <c r="A87" s="197">
        <v>34578</v>
      </c>
      <c r="B87" s="196">
        <f>[4]branche!T89/[4]branche!T90-1</f>
        <v>7.9612873513397187E-3</v>
      </c>
      <c r="C87" s="196">
        <f>[4]branche!C89/[4]branche!C90-1</f>
        <v>6.3170874087135065E-3</v>
      </c>
      <c r="D87" s="196">
        <f t="shared" si="5"/>
        <v>1.6441999426262122E-3</v>
      </c>
      <c r="F87" s="196">
        <f>[4]branche!C89/[4]branche!P89</f>
        <v>35.417990083545604</v>
      </c>
      <c r="H87" s="196">
        <f>G87/[4]branche!P89</f>
        <v>0</v>
      </c>
      <c r="U87" s="197"/>
    </row>
    <row r="88" spans="1:21">
      <c r="A88" s="197">
        <v>34486</v>
      </c>
      <c r="B88" s="196">
        <f>[4]branche!T90/[4]branche!T91-1</f>
        <v>1.4406925217271827E-2</v>
      </c>
      <c r="C88" s="196">
        <f>[4]branche!C90/[4]branche!C91-1</f>
        <v>1.1057443297479042E-2</v>
      </c>
      <c r="D88" s="196">
        <f t="shared" si="5"/>
        <v>3.349481919792785E-3</v>
      </c>
      <c r="F88" s="196">
        <f>[4]branche!C90/[4]branche!P90</f>
        <v>35.248123458086191</v>
      </c>
      <c r="H88" s="196">
        <f>G88/[4]branche!P90</f>
        <v>0</v>
      </c>
      <c r="U88" s="197"/>
    </row>
    <row r="89" spans="1:21">
      <c r="A89" s="197">
        <v>34394</v>
      </c>
      <c r="B89" s="196">
        <f>[4]branche!T91/[4]branche!T92-1</f>
        <v>6.9944100066414716E-3</v>
      </c>
      <c r="C89" s="196">
        <f>[4]branche!C91/[4]branche!C92-1</f>
        <v>4.1972083121657455E-3</v>
      </c>
      <c r="D89" s="196">
        <f t="shared" si="5"/>
        <v>2.7972016944757261E-3</v>
      </c>
      <c r="F89" s="196">
        <f>[4]branche!C91/[4]branche!P91</f>
        <v>34.930104868992643</v>
      </c>
      <c r="H89" s="196">
        <f>G89/[4]branche!P91</f>
        <v>0</v>
      </c>
      <c r="U89" s="197"/>
    </row>
    <row r="90" spans="1:21">
      <c r="A90" s="197">
        <v>34304</v>
      </c>
      <c r="B90" s="196">
        <f>[4]branche!T92/[4]branche!T93-1</f>
        <v>4.8489188127622818E-3</v>
      </c>
      <c r="C90" s="196">
        <f>[4]branche!C92/[4]branche!C93-1</f>
        <v>2.6617625707792136E-4</v>
      </c>
      <c r="D90" s="196">
        <f t="shared" si="5"/>
        <v>4.5827425556843604E-3</v>
      </c>
      <c r="F90" s="196">
        <f>[4]branche!C92/[4]branche!P92</f>
        <v>34.797285210711841</v>
      </c>
      <c r="H90" s="196">
        <f>G90/[4]branche!P92</f>
        <v>0</v>
      </c>
      <c r="U90" s="197"/>
    </row>
    <row r="91" spans="1:21">
      <c r="A91" s="197">
        <v>34213</v>
      </c>
      <c r="B91" s="196">
        <f>[4]branche!T93/[4]branche!T94-1</f>
        <v>4.8479768079494612E-3</v>
      </c>
      <c r="C91" s="196">
        <f>[4]branche!C93/[4]branche!C94-1</f>
        <v>3.1647778131780324E-3</v>
      </c>
      <c r="D91" s="196">
        <f t="shared" si="5"/>
        <v>1.6831989947714288E-3</v>
      </c>
      <c r="F91" s="196">
        <f>[4]branche!C93/[4]branche!P93</f>
        <v>34.760592997581746</v>
      </c>
      <c r="H91" s="196">
        <f>G91/[4]branche!P93</f>
        <v>0</v>
      </c>
      <c r="U91" s="197"/>
    </row>
    <row r="92" spans="1:21">
      <c r="A92" s="197">
        <v>34121</v>
      </c>
      <c r="B92" s="196">
        <f>[4]branche!T94/[4]branche!T95-1</f>
        <v>4.1174056837032236E-3</v>
      </c>
      <c r="C92" s="196">
        <f>[4]branche!C94/[4]branche!C95-1</f>
        <v>8.1081573529151463E-4</v>
      </c>
      <c r="D92" s="196">
        <f t="shared" si="5"/>
        <v>3.3065899484117089E-3</v>
      </c>
      <c r="F92" s="196">
        <f>[4]branche!C94/[4]branche!P94</f>
        <v>34.55320353536942</v>
      </c>
      <c r="H92" s="196">
        <f>G92/[4]branche!P94</f>
        <v>0</v>
      </c>
      <c r="U92" s="197"/>
    </row>
    <row r="93" spans="1:21">
      <c r="A93" s="197">
        <v>34029</v>
      </c>
      <c r="B93" s="196">
        <f>[4]branche!T95/[4]branche!T96-1</f>
        <v>1.387249943807678E-3</v>
      </c>
      <c r="C93" s="196">
        <f>[4]branche!C95/[4]branche!C96-1</f>
        <v>-5.5175537938845221E-3</v>
      </c>
      <c r="D93" s="196">
        <f t="shared" si="5"/>
        <v>6.9048037376922E-3</v>
      </c>
      <c r="F93" s="196">
        <f>[4]branche!C95/[4]branche!P95</f>
        <v>34.327620715536654</v>
      </c>
      <c r="H93" s="196">
        <f>G93/[4]branche!P95</f>
        <v>0</v>
      </c>
      <c r="U93" s="197"/>
    </row>
    <row r="94" spans="1:21">
      <c r="A94" s="197">
        <v>33939</v>
      </c>
      <c r="B94" s="196">
        <f>[4]branche!T96/[4]branche!T97-1</f>
        <v>-9.8327035720768841E-5</v>
      </c>
      <c r="C94" s="196">
        <f>[4]branche!C96/[4]branche!C97-1</f>
        <v>-2.5574291962623397E-3</v>
      </c>
      <c r="D94" s="196">
        <f t="shared" si="5"/>
        <v>2.4591021605415708E-3</v>
      </c>
      <c r="F94" s="196">
        <f>[4]branche!C96/[4]branche!P96</f>
        <v>34.264471532937357</v>
      </c>
      <c r="H94" s="196">
        <f>G94/[4]branche!P96</f>
        <v>0</v>
      </c>
      <c r="U94" s="197"/>
    </row>
    <row r="95" spans="1:21">
      <c r="A95" s="197">
        <v>33848</v>
      </c>
      <c r="B95" s="196">
        <f>[4]branche!T97/[4]branche!T98-1</f>
        <v>3.5664946855000768E-3</v>
      </c>
      <c r="C95" s="196">
        <f>[4]branche!C97/[4]branche!C98-1</f>
        <v>-1.4077643619037072E-3</v>
      </c>
      <c r="D95" s="196">
        <f t="shared" si="5"/>
        <v>4.974259047403784E-3</v>
      </c>
      <c r="F95" s="196">
        <f>[4]branche!C97/[4]branche!P97</f>
        <v>34.129125115657452</v>
      </c>
      <c r="H95" s="196">
        <f>G95/[4]branche!P97</f>
        <v>0</v>
      </c>
      <c r="U95" s="197"/>
    </row>
    <row r="96" spans="1:21">
      <c r="A96" s="197">
        <v>33756</v>
      </c>
      <c r="B96" s="196">
        <f>[4]branche!T98/[4]branche!T99-1</f>
        <v>2.1331600435108289E-3</v>
      </c>
      <c r="C96" s="196">
        <f>[4]branche!C98/[4]branche!C99-1</f>
        <v>9.9665473290566631E-4</v>
      </c>
      <c r="D96" s="196">
        <f t="shared" si="5"/>
        <v>1.1365053106051626E-3</v>
      </c>
      <c r="F96" s="196">
        <f>[4]branche!C98/[4]branche!P98</f>
        <v>34.051911336911544</v>
      </c>
      <c r="H96" s="196">
        <f>G96/[4]branche!P98</f>
        <v>0</v>
      </c>
      <c r="U96" s="197"/>
    </row>
    <row r="97" spans="1:21">
      <c r="A97" s="197">
        <v>33664</v>
      </c>
      <c r="B97" s="196">
        <f>[4]branche!T99/[4]branche!T100-1</f>
        <v>1.5136631221184027E-2</v>
      </c>
      <c r="C97" s="196">
        <f>[4]branche!C99/[4]branche!C100-1</f>
        <v>9.3546847884558026E-3</v>
      </c>
      <c r="D97" s="196">
        <f t="shared" si="5"/>
        <v>5.7819464327282244E-3</v>
      </c>
      <c r="F97" s="196">
        <f>[4]branche!C99/[4]branche!P99</f>
        <v>33.932851756868601</v>
      </c>
      <c r="H97" s="196">
        <f>G97/[4]branche!P99</f>
        <v>0</v>
      </c>
      <c r="U97" s="197"/>
    </row>
    <row r="98" spans="1:21">
      <c r="A98" s="197">
        <v>33573</v>
      </c>
      <c r="B98" s="196">
        <f>[4]branche!T100/[4]branche!T101-1</f>
        <v>1.102270873733624E-2</v>
      </c>
      <c r="C98" s="196">
        <f>[4]branche!C100/[4]branche!C101-1</f>
        <v>6.5588013056419037E-3</v>
      </c>
      <c r="D98" s="196">
        <f t="shared" si="5"/>
        <v>4.4639074316943361E-3</v>
      </c>
      <c r="F98" s="196">
        <f>[4]branche!C100/[4]branche!P100</f>
        <v>33.552541681537754</v>
      </c>
      <c r="H98" s="196">
        <f>G98/[4]branche!P100</f>
        <v>0</v>
      </c>
      <c r="U98" s="197"/>
    </row>
    <row r="99" spans="1:21">
      <c r="A99" s="197">
        <v>33482</v>
      </c>
      <c r="B99" s="196">
        <f>[4]branche!T101/[4]branche!T102-1</f>
        <v>8.8051280363614648E-3</v>
      </c>
      <c r="C99" s="196">
        <f>[4]branche!C101/[4]branche!C102-1</f>
        <v>3.9125961641817142E-3</v>
      </c>
      <c r="D99" s="196">
        <f t="shared" si="5"/>
        <v>4.8925318721797506E-3</v>
      </c>
      <c r="F99" s="196">
        <f>[4]branche!C101/[4]branche!P101</f>
        <v>33.273854359642513</v>
      </c>
      <c r="H99" s="196">
        <f>G99/[4]branche!P101</f>
        <v>0</v>
      </c>
      <c r="U99" s="197"/>
    </row>
    <row r="100" spans="1:21">
      <c r="A100" s="197">
        <v>33390</v>
      </c>
      <c r="B100" s="196">
        <f>[4]branche!T102/[4]branche!T103-1</f>
        <v>1.4139818440726204E-2</v>
      </c>
      <c r="C100" s="196">
        <f>[4]branche!C102/[4]branche!C103-1</f>
        <v>7.6904032432767444E-3</v>
      </c>
      <c r="D100" s="196">
        <f t="shared" si="5"/>
        <v>6.4494151974494596E-3</v>
      </c>
      <c r="F100" s="196">
        <f>[4]branche!C102/[4]branche!P102</f>
        <v>33.084903168119652</v>
      </c>
      <c r="H100" s="196">
        <f>G100/[4]branche!P102</f>
        <v>0</v>
      </c>
      <c r="U100" s="197"/>
    </row>
    <row r="101" spans="1:21">
      <c r="A101" s="197">
        <v>33298</v>
      </c>
      <c r="B101" s="196">
        <f>[4]branche!T103/[4]branche!T104-1</f>
        <v>9.0780502772809246E-3</v>
      </c>
      <c r="C101" s="196">
        <f>[4]branche!C103/[4]branche!C104-1</f>
        <v>-3.6813725641837713E-4</v>
      </c>
      <c r="D101" s="196">
        <f t="shared" si="5"/>
        <v>9.4461875336993018E-3</v>
      </c>
      <c r="F101" s="196">
        <f>[4]branche!C103/[4]branche!P103</f>
        <v>32.779784125953576</v>
      </c>
      <c r="H101" s="196">
        <f>G101/[4]branche!P103</f>
        <v>0</v>
      </c>
      <c r="U101" s="197"/>
    </row>
    <row r="102" spans="1:21">
      <c r="A102" s="197">
        <v>33208</v>
      </c>
      <c r="B102" s="196">
        <f>[4]branche!T104/[4]branche!T105-1</f>
        <v>4.8052338697548436E-3</v>
      </c>
      <c r="C102" s="196">
        <f>[4]branche!C104/[4]branche!C105-1</f>
        <v>-2.8762115654634712E-4</v>
      </c>
      <c r="D102" s="196">
        <f t="shared" si="5"/>
        <v>5.0928550263011907E-3</v>
      </c>
      <c r="F102" s="196">
        <f>[4]branche!C104/[4]branche!P104</f>
        <v>32.865203952987109</v>
      </c>
      <c r="H102" s="196">
        <f>G102/[4]branche!P104</f>
        <v>0</v>
      </c>
      <c r="U102" s="197"/>
    </row>
    <row r="103" spans="1:21">
      <c r="A103" s="197">
        <v>33117</v>
      </c>
      <c r="B103" s="196">
        <f>[4]branche!T105/[4]branche!T106-1</f>
        <v>5.4666293655534215E-3</v>
      </c>
      <c r="C103" s="196">
        <f>[4]branche!C105/[4]branche!C106-1</f>
        <v>2.8845080207933194E-3</v>
      </c>
      <c r="D103" s="196">
        <f t="shared" si="5"/>
        <v>2.5821213447601021E-3</v>
      </c>
      <c r="F103" s="196">
        <f>[4]branche!C105/[4]branche!P105</f>
        <v>32.829931972789119</v>
      </c>
      <c r="H103" s="196">
        <f>G103/[4]branche!P105</f>
        <v>0</v>
      </c>
      <c r="U103" s="197"/>
    </row>
    <row r="104" spans="1:21">
      <c r="A104" s="197">
        <v>33025</v>
      </c>
      <c r="B104" s="196">
        <f>[4]branche!T106/[4]branche!T107-1</f>
        <v>1.2730245148149466E-2</v>
      </c>
      <c r="C104" s="196">
        <f>[4]branche!C106/[4]branche!C107-1</f>
        <v>4.0484316998430359E-3</v>
      </c>
      <c r="D104" s="196">
        <f t="shared" si="5"/>
        <v>8.6818134483064302E-3</v>
      </c>
      <c r="F104" s="196">
        <f>[4]branche!C106/[4]branche!P106</f>
        <v>32.72919225654509</v>
      </c>
      <c r="H104" s="196">
        <f>G104/[4]branche!P106</f>
        <v>0</v>
      </c>
      <c r="U104" s="197"/>
    </row>
    <row r="105" spans="1:21">
      <c r="A105" s="197">
        <v>32933</v>
      </c>
      <c r="B105" s="196">
        <f>[4]branche!T107/[4]branche!T108-1</f>
        <v>1.3617665321328687E-2</v>
      </c>
      <c r="C105" s="196">
        <f>[4]branche!C107/[4]branche!C108-1</f>
        <v>1.1338154148504698E-2</v>
      </c>
      <c r="D105" s="196">
        <f t="shared" si="5"/>
        <v>2.2795111728239892E-3</v>
      </c>
      <c r="F105" s="196">
        <f>[4]branche!C107/[4]branche!P107</f>
        <v>32.5222816399287</v>
      </c>
      <c r="H105" s="196">
        <f>G105/[4]branche!P107</f>
        <v>0</v>
      </c>
      <c r="U105" s="197"/>
    </row>
    <row r="106" spans="1:21">
      <c r="A106" s="197">
        <v>32843</v>
      </c>
      <c r="B106" s="196">
        <f>[4]branche!T108/[4]branche!T109-1</f>
        <v>2.0890862773219387E-2</v>
      </c>
      <c r="C106" s="196">
        <f>[4]branche!C108/[4]branche!C109-1</f>
        <v>8.9066407379516654E-3</v>
      </c>
      <c r="D106" s="196">
        <f t="shared" si="5"/>
        <v>1.1984222035267722E-2</v>
      </c>
      <c r="F106" s="196">
        <f>[4]branche!C108/[4]branche!P108</f>
        <v>32.343737266726428</v>
      </c>
      <c r="H106" s="196">
        <f>G106/[4]branche!P108</f>
        <v>0</v>
      </c>
      <c r="U106" s="197"/>
    </row>
    <row r="107" spans="1:21">
      <c r="A107" s="197">
        <v>32752</v>
      </c>
      <c r="B107" s="196">
        <f>[4]branche!T109/[4]branche!T110-1</f>
        <v>1.8271084969218698E-2</v>
      </c>
      <c r="C107" s="196">
        <f>[4]branche!C109/[4]branche!C110-1</f>
        <v>1.0298522316140257E-2</v>
      </c>
      <c r="D107" s="196">
        <f t="shared" si="5"/>
        <v>7.972562653078441E-3</v>
      </c>
      <c r="F107" s="196">
        <f>[4]branche!C109/[4]branche!P109</f>
        <v>32.112507908001874</v>
      </c>
      <c r="H107" s="196">
        <f>G107/[4]branche!P109</f>
        <v>0</v>
      </c>
      <c r="U107" s="197"/>
    </row>
    <row r="108" spans="1:21">
      <c r="A108" s="197">
        <v>32660</v>
      </c>
      <c r="B108" s="196">
        <f>[4]branche!T110/[4]branche!T111-1</f>
        <v>1.5202771884701427E-2</v>
      </c>
      <c r="C108" s="196">
        <f>[4]branche!C110/[4]branche!C111-1</f>
        <v>1.0408962931246935E-2</v>
      </c>
      <c r="D108" s="196">
        <f t="shared" si="5"/>
        <v>4.7938089534544925E-3</v>
      </c>
      <c r="F108" s="196">
        <f>[4]branche!C110/[4]branche!P110</f>
        <v>31.843980331421676</v>
      </c>
      <c r="H108" s="196">
        <f>G108/[4]branche!P110</f>
        <v>0</v>
      </c>
      <c r="U108" s="197"/>
    </row>
    <row r="109" spans="1:21">
      <c r="A109" s="197">
        <v>32568</v>
      </c>
      <c r="B109" s="196">
        <f>[4]branche!T111/[4]branche!T112-1</f>
        <v>2.0231986762714982E-2</v>
      </c>
      <c r="C109" s="196">
        <f>[4]branche!C111/[4]branche!C112-1</f>
        <v>1.6844500882299496E-2</v>
      </c>
      <c r="D109" s="196">
        <f t="shared" si="5"/>
        <v>3.3874858804154862E-3</v>
      </c>
      <c r="F109" s="196">
        <f>[4]branche!C111/[4]branche!P111</f>
        <v>31.567565353621198</v>
      </c>
      <c r="H109" s="196">
        <f>G109/[4]branche!P111</f>
        <v>0</v>
      </c>
      <c r="U109" s="197"/>
    </row>
    <row r="110" spans="1:21">
      <c r="A110" s="197">
        <v>32478</v>
      </c>
      <c r="B110" s="196">
        <f>[4]branche!T112/[4]branche!T113-1</f>
        <v>2.1481832422073355E-2</v>
      </c>
      <c r="C110" s="196">
        <f>[4]branche!C112/[4]branche!C113-1</f>
        <v>9.1231643833793452E-3</v>
      </c>
      <c r="D110" s="196">
        <f t="shared" si="5"/>
        <v>1.235866803869401E-2</v>
      </c>
      <c r="F110" s="196">
        <f>[4]branche!C112/[4]branche!P112</f>
        <v>31.090157714473229</v>
      </c>
      <c r="H110" s="196">
        <f>G110/[4]branche!P112</f>
        <v>0</v>
      </c>
      <c r="U110" s="197"/>
    </row>
    <row r="111" spans="1:21">
      <c r="A111" s="197">
        <v>32387</v>
      </c>
      <c r="B111" s="196">
        <f>[4]branche!T113/[4]branche!T114-1</f>
        <v>2.1481139149997386E-2</v>
      </c>
      <c r="C111" s="196">
        <f>[4]branche!C113/[4]branche!C114-1</f>
        <v>1.186170105280171E-2</v>
      </c>
      <c r="D111" s="196">
        <f t="shared" si="5"/>
        <v>9.6194380971956761E-3</v>
      </c>
      <c r="F111" s="196">
        <f>[4]branche!C113/[4]branche!P113</f>
        <v>30.874301216705028</v>
      </c>
      <c r="H111" s="196">
        <f>G111/[4]branche!P113</f>
        <v>0</v>
      </c>
      <c r="U111" s="197"/>
    </row>
    <row r="112" spans="1:21">
      <c r="A112" s="197">
        <v>32295</v>
      </c>
      <c r="B112" s="196">
        <f>[4]branche!T114/[4]branche!T115-1</f>
        <v>1.7365346486345024E-2</v>
      </c>
      <c r="C112" s="196">
        <f>[4]branche!C114/[4]branche!C115-1</f>
        <v>7.5227770143024841E-3</v>
      </c>
      <c r="D112" s="196">
        <f t="shared" si="5"/>
        <v>9.8425694720425394E-3</v>
      </c>
      <c r="F112" s="196">
        <f>[4]branche!C114/[4]branche!P114</f>
        <v>30.599159074982481</v>
      </c>
      <c r="H112" s="196">
        <f>G112/[4]branche!P114</f>
        <v>0</v>
      </c>
      <c r="U112" s="197"/>
    </row>
    <row r="113" spans="1:21">
      <c r="A113" s="197">
        <v>32203</v>
      </c>
      <c r="B113" s="196">
        <f>[4]branche!T115/[4]branche!T116-1</f>
        <v>2.0357454820299603E-2</v>
      </c>
      <c r="C113" s="196">
        <f>[4]branche!C115/[4]branche!C116-1</f>
        <v>1.305571883797918E-2</v>
      </c>
      <c r="D113" s="196">
        <f t="shared" si="5"/>
        <v>7.3017359823204231E-3</v>
      </c>
      <c r="F113" s="196">
        <f>[4]branche!C115/[4]branche!P115</f>
        <v>30.477160615117324</v>
      </c>
      <c r="H113" s="196">
        <f>G113/[4]branche!P115</f>
        <v>0</v>
      </c>
      <c r="U113" s="197"/>
    </row>
    <row r="114" spans="1:21">
      <c r="A114" s="197">
        <v>32112</v>
      </c>
      <c r="B114" s="196">
        <f>[4]branche!T116/[4]branche!T117-1</f>
        <v>2.1795429110517128E-2</v>
      </c>
      <c r="C114" s="196">
        <f>[4]branche!C116/[4]branche!C117-1</f>
        <v>1.2791009389589547E-2</v>
      </c>
      <c r="D114" s="196">
        <f t="shared" si="5"/>
        <v>9.0044197209275811E-3</v>
      </c>
      <c r="F114" s="196">
        <f>[4]branche!C116/[4]branche!P116</f>
        <v>30.212175972083752</v>
      </c>
      <c r="H114" s="196">
        <f>G114/[4]branche!P116</f>
        <v>0</v>
      </c>
      <c r="U114" s="197"/>
    </row>
    <row r="115" spans="1:21">
      <c r="A115" s="197">
        <v>32021</v>
      </c>
      <c r="B115" s="196">
        <f>[4]branche!T117/[4]branche!T118-1</f>
        <v>1.4854064100097153E-2</v>
      </c>
      <c r="C115" s="196">
        <f>[4]branche!C117/[4]branche!C118-1</f>
        <v>6.5248395947730131E-3</v>
      </c>
      <c r="D115" s="196">
        <f t="shared" si="5"/>
        <v>8.3292245053241398E-3</v>
      </c>
      <c r="F115" s="196">
        <f>[4]branche!C117/[4]branche!P117</f>
        <v>29.961300955480453</v>
      </c>
      <c r="H115" s="196">
        <f>G115/[4]branche!P117</f>
        <v>0</v>
      </c>
      <c r="U115" s="197"/>
    </row>
    <row r="116" spans="1:21">
      <c r="A116" s="197">
        <v>31929</v>
      </c>
      <c r="B116" s="196">
        <f>[4]branche!T118/[4]branche!T119-1</f>
        <v>1.6288431636283907E-2</v>
      </c>
      <c r="C116" s="196">
        <f>[4]branche!C118/[4]branche!C119-1</f>
        <v>1.1663316565100112E-2</v>
      </c>
      <c r="D116" s="196">
        <f t="shared" si="5"/>
        <v>4.6251150711837941E-3</v>
      </c>
      <c r="F116" s="196">
        <f>[4]branche!C118/[4]branche!P118</f>
        <v>29.89461444180224</v>
      </c>
      <c r="H116" s="196">
        <f>G116/[4]branche!P118</f>
        <v>0</v>
      </c>
      <c r="U116" s="197"/>
    </row>
    <row r="117" spans="1:21">
      <c r="A117" s="197">
        <v>31837</v>
      </c>
      <c r="B117" s="196">
        <f>[4]branche!T119/[4]branche!T120-1</f>
        <v>5.8675366421185871E-3</v>
      </c>
      <c r="C117" s="196">
        <f>[4]branche!C119/[4]branche!C120-1</f>
        <v>1.3560573519961761E-3</v>
      </c>
      <c r="D117" s="196">
        <f t="shared" si="5"/>
        <v>4.511479290122411E-3</v>
      </c>
      <c r="F117" s="196">
        <f>[4]branche!C119/[4]branche!P119</f>
        <v>29.678054015381861</v>
      </c>
      <c r="H117" s="196">
        <f>G117/[4]branche!P119</f>
        <v>0</v>
      </c>
      <c r="U117" s="197"/>
    </row>
    <row r="118" spans="1:21">
      <c r="A118" s="197">
        <v>31747</v>
      </c>
      <c r="B118" s="196">
        <f>[4]branche!T120/[4]branche!T121-1</f>
        <v>7.3752229240873213E-3</v>
      </c>
      <c r="C118" s="196">
        <f>[4]branche!C120/[4]branche!C121-1</f>
        <v>9.0604169923680367E-4</v>
      </c>
      <c r="D118" s="196">
        <f t="shared" si="5"/>
        <v>6.4691812248505176E-3</v>
      </c>
      <c r="F118" s="196">
        <f>[4]branche!C120/[4]branche!P120</f>
        <v>29.772871395958401</v>
      </c>
      <c r="H118" s="196">
        <f>G118/[4]branche!P120</f>
        <v>0</v>
      </c>
      <c r="U118" s="197"/>
    </row>
    <row r="119" spans="1:21">
      <c r="A119" s="197">
        <v>31656</v>
      </c>
      <c r="B119" s="196">
        <f>[4]branche!T121/[4]branche!T122-1</f>
        <v>1.7471822813194704E-2</v>
      </c>
      <c r="C119" s="196">
        <f>[4]branche!C121/[4]branche!C122-1</f>
        <v>4.4038399771599845E-3</v>
      </c>
      <c r="D119" s="196">
        <f t="shared" si="5"/>
        <v>1.3067982836034719E-2</v>
      </c>
      <c r="F119" s="196">
        <f>[4]branche!C121/[4]branche!P121</f>
        <v>29.859848283910669</v>
      </c>
      <c r="H119" s="196">
        <f>G119/[4]branche!P121</f>
        <v>0</v>
      </c>
      <c r="U119" s="197"/>
    </row>
    <row r="120" spans="1:21">
      <c r="A120" s="197">
        <v>31564</v>
      </c>
      <c r="B120" s="196">
        <f>[4]branche!T122/[4]branche!T123-1</f>
        <v>2.0617521882277279E-2</v>
      </c>
      <c r="C120" s="196">
        <f>[4]branche!C122/[4]branche!C123-1</f>
        <v>9.9368181277550427E-3</v>
      </c>
      <c r="D120" s="196">
        <f t="shared" si="5"/>
        <v>1.0680703754522236E-2</v>
      </c>
      <c r="F120" s="196">
        <f>[4]branche!C122/[4]branche!P122</f>
        <v>29.817187366987316</v>
      </c>
      <c r="H120" s="196">
        <f>G120/[4]branche!P122</f>
        <v>0</v>
      </c>
      <c r="U120" s="197"/>
    </row>
    <row r="121" spans="1:21">
      <c r="A121" s="197">
        <v>31472</v>
      </c>
      <c r="B121" s="196">
        <f>[4]branche!T123/[4]branche!T124-1</f>
        <v>2.0037474274831935E-2</v>
      </c>
      <c r="C121" s="196">
        <f>[4]branche!C123/[4]branche!C124-1</f>
        <v>2.2178955999696548E-3</v>
      </c>
      <c r="D121" s="196">
        <f t="shared" si="5"/>
        <v>1.781957867486228E-2</v>
      </c>
      <c r="F121" s="196">
        <f>[4]branche!C123/[4]branche!P123</f>
        <v>29.590567808540591</v>
      </c>
      <c r="H121" s="196">
        <f>G121/[4]branche!P123</f>
        <v>0</v>
      </c>
      <c r="U121" s="197"/>
    </row>
    <row r="122" spans="1:21">
      <c r="A122" s="197">
        <v>31382</v>
      </c>
      <c r="B122" s="196">
        <f>[4]branche!T124/[4]branche!T125-1</f>
        <v>1.6707959442859854E-2</v>
      </c>
      <c r="C122" s="196">
        <f>[4]branche!C124/[4]branche!C125-1</f>
        <v>3.1052749817017666E-3</v>
      </c>
      <c r="D122" s="196">
        <f t="shared" si="5"/>
        <v>1.3602684461158088E-2</v>
      </c>
      <c r="F122" s="196">
        <f>[4]branche!C124/[4]branche!P124</f>
        <v>29.572708918633097</v>
      </c>
      <c r="H122" s="196">
        <f>G122/[4]branche!P124</f>
        <v>0</v>
      </c>
      <c r="U122" s="197"/>
    </row>
    <row r="123" spans="1:21">
      <c r="A123" s="197">
        <v>31291</v>
      </c>
      <c r="B123" s="196">
        <f>[4]branche!T125/[4]branche!T126-1</f>
        <v>1.7487369056571778E-2</v>
      </c>
      <c r="C123" s="196">
        <f>[4]branche!C125/[4]branche!C126-1</f>
        <v>6.2420242826410899E-3</v>
      </c>
      <c r="D123" s="196">
        <f t="shared" si="5"/>
        <v>1.1245344773930688E-2</v>
      </c>
      <c r="F123" s="196">
        <f>[4]branche!C125/[4]branche!P125</f>
        <v>29.451274170828533</v>
      </c>
      <c r="H123" s="196">
        <f>G123/[4]branche!P125</f>
        <v>0</v>
      </c>
      <c r="U123" s="197"/>
    </row>
    <row r="124" spans="1:21">
      <c r="A124" s="197">
        <v>31199</v>
      </c>
      <c r="B124" s="196">
        <f>[4]branche!T126/[4]branche!T127-1</f>
        <v>2.2051659557884351E-2</v>
      </c>
      <c r="C124" s="196">
        <f>[4]branche!C126/[4]branche!C127-1</f>
        <v>8.4382755767993256E-3</v>
      </c>
      <c r="D124" s="196">
        <f t="shared" si="5"/>
        <v>1.3613383981085025E-2</v>
      </c>
      <c r="F124" s="196">
        <f>[4]branche!C126/[4]branche!P126</f>
        <v>29.163698229570951</v>
      </c>
      <c r="H124" s="196">
        <f>G124/[4]branche!P126</f>
        <v>0</v>
      </c>
      <c r="U124" s="197"/>
    </row>
    <row r="125" spans="1:21">
      <c r="A125" s="197">
        <v>31107</v>
      </c>
      <c r="B125" s="196">
        <f>[4]branche!T127/[4]branche!T128-1</f>
        <v>1.8917040779183436E-2</v>
      </c>
      <c r="C125" s="196">
        <f>[4]branche!C127/[4]branche!C128-1</f>
        <v>1.3254054452074282E-3</v>
      </c>
      <c r="D125" s="196">
        <f t="shared" si="5"/>
        <v>1.7591635333976008E-2</v>
      </c>
      <c r="F125" s="196">
        <f>[4]branche!C127/[4]branche!P127</f>
        <v>28.742100479783566</v>
      </c>
      <c r="H125" s="196">
        <f>G125/[4]branche!P127</f>
        <v>0</v>
      </c>
      <c r="U125" s="197"/>
    </row>
    <row r="126" spans="1:21">
      <c r="A126" s="197">
        <v>31017</v>
      </c>
      <c r="B126" s="196">
        <f>[4]branche!T128/[4]branche!T129-1</f>
        <v>1.1113899344765032E-2</v>
      </c>
      <c r="C126" s="196">
        <f>[4]branche!C128/[4]branche!C129-1</f>
        <v>1.2519285222456489E-4</v>
      </c>
      <c r="D126" s="196">
        <f t="shared" si="5"/>
        <v>1.0988706492540468E-2</v>
      </c>
      <c r="F126" s="196">
        <f>[4]branche!C128/[4]branche!P128</f>
        <v>28.459241408214584</v>
      </c>
      <c r="H126" s="196">
        <f>G126/[4]branche!P128</f>
        <v>0</v>
      </c>
      <c r="U126" s="197"/>
    </row>
    <row r="127" spans="1:21">
      <c r="A127" s="197">
        <v>30926</v>
      </c>
      <c r="B127" s="196">
        <f>[4]branche!T129/[4]branche!T130-1</f>
        <v>1.844647512167974E-2</v>
      </c>
      <c r="C127" s="196">
        <f>[4]branche!C129/[4]branche!C130-1</f>
        <v>7.1910162363431063E-3</v>
      </c>
      <c r="D127" s="196">
        <f t="shared" si="5"/>
        <v>1.1255458885336633E-2</v>
      </c>
      <c r="F127" s="196">
        <f>[4]branche!C129/[4]branche!P129</f>
        <v>28.268191895745947</v>
      </c>
      <c r="H127" s="196">
        <f>G127/[4]branche!P129</f>
        <v>0</v>
      </c>
      <c r="U127" s="197"/>
    </row>
    <row r="128" spans="1:21">
      <c r="A128" s="197">
        <v>30834</v>
      </c>
      <c r="B128" s="196">
        <f>[4]branche!T130/[4]branche!T131-1</f>
        <v>1.6904418134565447E-2</v>
      </c>
      <c r="C128" s="196">
        <f>[4]branche!C130/[4]branche!C131-1</f>
        <v>3.7747368107567958E-3</v>
      </c>
      <c r="D128" s="196">
        <f t="shared" si="5"/>
        <v>1.3129681323808651E-2</v>
      </c>
      <c r="F128" s="196">
        <f>[4]branche!C130/[4]branche!P130</f>
        <v>27.933492178597326</v>
      </c>
      <c r="H128" s="196">
        <f>G128/[4]branche!P130</f>
        <v>0</v>
      </c>
      <c r="U128" s="197"/>
    </row>
    <row r="129" spans="1:21">
      <c r="A129" s="197">
        <v>30742</v>
      </c>
      <c r="B129" s="196">
        <f>[4]branche!T131/[4]branche!T132-1</f>
        <v>2.4647158031777971E-2</v>
      </c>
      <c r="C129" s="196">
        <f>[4]branche!C131/[4]branche!C132-1</f>
        <v>4.6299412842665255E-3</v>
      </c>
      <c r="D129" s="196">
        <f t="shared" si="5"/>
        <v>2.0017216747511446E-2</v>
      </c>
      <c r="F129" s="196">
        <f>[4]branche!C131/[4]branche!P131</f>
        <v>27.747386687600709</v>
      </c>
      <c r="H129" s="196">
        <f>G129/[4]branche!P131</f>
        <v>0</v>
      </c>
      <c r="U129" s="197"/>
    </row>
    <row r="130" spans="1:21">
      <c r="A130" s="197">
        <v>30651</v>
      </c>
      <c r="B130" s="196">
        <f>[4]branche!T132/[4]branche!T133-1</f>
        <v>2.1798282742774289E-2</v>
      </c>
      <c r="C130" s="196">
        <f>[4]branche!C132/[4]branche!C133-1</f>
        <v>6.277237112470857E-3</v>
      </c>
      <c r="D130" s="196">
        <f t="shared" si="5"/>
        <v>1.5521045630303432E-2</v>
      </c>
      <c r="F130" s="196">
        <f>[4]branche!C132/[4]branche!P132</f>
        <v>27.58417925229017</v>
      </c>
      <c r="H130" s="196">
        <f>G130/[4]branche!P132</f>
        <v>0</v>
      </c>
      <c r="U130" s="197"/>
    </row>
    <row r="131" spans="1:21">
      <c r="A131" s="197">
        <v>30560</v>
      </c>
      <c r="B131" s="196">
        <f>[4]branche!T133/[4]branche!T134-1</f>
        <v>2.7396409268807931E-2</v>
      </c>
      <c r="C131" s="196">
        <f>[4]branche!C133/[4]branche!C134-1</f>
        <v>1.6246310655092522E-3</v>
      </c>
      <c r="D131" s="196">
        <f t="shared" ref="D131:D194" si="6">B131-C131</f>
        <v>2.5771778203298679E-2</v>
      </c>
      <c r="F131" s="196">
        <f>[4]branche!C133/[4]branche!P133</f>
        <v>27.378496728659009</v>
      </c>
      <c r="H131" s="196">
        <f>G131/[4]branche!P133</f>
        <v>0</v>
      </c>
      <c r="U131" s="197"/>
    </row>
    <row r="132" spans="1:21">
      <c r="A132" s="197">
        <v>30468</v>
      </c>
      <c r="B132" s="196">
        <f>[4]branche!T134/[4]branche!T135-1</f>
        <v>2.6424189866476322E-2</v>
      </c>
      <c r="C132" s="196">
        <f>[4]branche!C134/[4]branche!C135-1</f>
        <v>8.148637178158058E-4</v>
      </c>
      <c r="D132" s="196">
        <f t="shared" si="6"/>
        <v>2.5609326148660516E-2</v>
      </c>
      <c r="F132" s="196">
        <f>[4]branche!C134/[4]branche!P134</f>
        <v>27.305392303179389</v>
      </c>
      <c r="H132" s="196">
        <f>G132/[4]branche!P134</f>
        <v>0</v>
      </c>
      <c r="U132" s="197"/>
    </row>
    <row r="133" spans="1:21">
      <c r="A133" s="197">
        <v>30376</v>
      </c>
      <c r="B133" s="196">
        <f>[4]branche!T135/[4]branche!T136-1</f>
        <v>3.1519265427470078E-2</v>
      </c>
      <c r="C133" s="196">
        <f>[4]branche!C135/[4]branche!C136-1</f>
        <v>3.4638098122350414E-3</v>
      </c>
      <c r="D133" s="196">
        <f t="shared" si="6"/>
        <v>2.8055455615235037E-2</v>
      </c>
      <c r="F133" s="196">
        <f>[4]branche!C135/[4]branche!P135</f>
        <v>27.260713514402951</v>
      </c>
      <c r="H133" s="196">
        <f>G133/[4]branche!P135</f>
        <v>0</v>
      </c>
      <c r="U133" s="197"/>
    </row>
    <row r="134" spans="1:21">
      <c r="A134" s="197">
        <v>30286</v>
      </c>
      <c r="B134" s="196">
        <f>[4]branche!T136/[4]branche!T137-1</f>
        <v>2.2572270275360129E-2</v>
      </c>
      <c r="C134" s="196">
        <f>[4]branche!C136/[4]branche!C137-1</f>
        <v>5.4811205846527766E-3</v>
      </c>
      <c r="D134" s="196">
        <f t="shared" si="6"/>
        <v>1.7091149690707352E-2</v>
      </c>
      <c r="F134" s="196">
        <f>[4]branche!C136/[4]branche!P136</f>
        <v>27.148744617218732</v>
      </c>
      <c r="H134" s="196">
        <f>G134/[4]branche!P136</f>
        <v>0</v>
      </c>
      <c r="U134" s="197"/>
    </row>
    <row r="135" spans="1:21">
      <c r="A135" s="197">
        <v>30195</v>
      </c>
      <c r="B135" s="196">
        <f>[4]branche!T137/[4]branche!T138-1</f>
        <v>1.9305919293578944E-2</v>
      </c>
      <c r="C135" s="196">
        <f>[4]branche!C137/[4]branche!C138-1</f>
        <v>7.8472005302576697E-4</v>
      </c>
      <c r="D135" s="196">
        <f t="shared" si="6"/>
        <v>1.8521199240553177E-2</v>
      </c>
      <c r="F135" s="196">
        <f>[4]branche!C137/[4]branche!P137</f>
        <v>26.891582050442189</v>
      </c>
      <c r="H135" s="196">
        <f>G135/[4]branche!P137</f>
        <v>0</v>
      </c>
      <c r="U135" s="197"/>
    </row>
    <row r="136" spans="1:21">
      <c r="A136" s="197">
        <v>30103</v>
      </c>
      <c r="B136" s="196">
        <f>[4]branche!T138/[4]branche!T139-1</f>
        <v>3.3924976608352919E-2</v>
      </c>
      <c r="C136" s="196">
        <f>[4]branche!C138/[4]branche!C139-1</f>
        <v>6.9427396587700141E-3</v>
      </c>
      <c r="D136" s="196">
        <f t="shared" si="6"/>
        <v>2.6982236949582905E-2</v>
      </c>
      <c r="F136" s="196">
        <f>[4]branche!C138/[4]branche!P138</f>
        <v>26.669308057257222</v>
      </c>
      <c r="H136" s="196">
        <f>G136/[4]branche!P138</f>
        <v>0</v>
      </c>
      <c r="U136" s="197"/>
    </row>
    <row r="137" spans="1:21">
      <c r="A137" s="197">
        <v>30011</v>
      </c>
      <c r="B137" s="196">
        <f>[4]branche!T139/[4]branche!T140-1</f>
        <v>4.1735586011342196E-2</v>
      </c>
      <c r="C137" s="196">
        <f>[4]branche!C139/[4]branche!C140-1</f>
        <v>8.015280457485785E-3</v>
      </c>
      <c r="D137" s="196">
        <f t="shared" si="6"/>
        <v>3.3720305553856411E-2</v>
      </c>
      <c r="F137" s="196">
        <f>[4]branche!C139/[4]branche!P139</f>
        <v>26.204830781911202</v>
      </c>
      <c r="H137" s="196">
        <f>G137/[4]branche!P139</f>
        <v>0</v>
      </c>
      <c r="U137" s="197"/>
    </row>
    <row r="138" spans="1:21">
      <c r="A138" s="197">
        <v>29921</v>
      </c>
      <c r="B138" s="196">
        <f>[4]branche!T140/[4]branche!T141-1</f>
        <v>4.3392504930966469E-2</v>
      </c>
      <c r="C138" s="196">
        <f>[4]branche!C140/[4]branche!C141-1</f>
        <v>4.4234383980861214E-3</v>
      </c>
      <c r="D138" s="196">
        <f t="shared" si="6"/>
        <v>3.8969066532880348E-2</v>
      </c>
      <c r="F138" s="196">
        <f>[4]branche!C140/[4]branche!P140</f>
        <v>25.64003172400119</v>
      </c>
      <c r="H138" s="196">
        <f>G138/[4]branche!P140</f>
        <v>0</v>
      </c>
      <c r="U138" s="197"/>
    </row>
    <row r="139" spans="1:21">
      <c r="A139" s="197">
        <v>29830</v>
      </c>
      <c r="B139" s="196">
        <f>[4]branche!T141/[4]branche!T142-1</f>
        <v>3.8626815508342238E-2</v>
      </c>
      <c r="C139" s="196">
        <f>[4]branche!C141/[4]branche!C142-1</f>
        <v>7.0239659595769943E-3</v>
      </c>
      <c r="D139" s="196">
        <f t="shared" si="6"/>
        <v>3.1602849548765244E-2</v>
      </c>
      <c r="F139" s="196">
        <f>[4]branche!C141/[4]branche!P141</f>
        <v>25.260658857692235</v>
      </c>
      <c r="H139" s="196">
        <f>G139/[4]branche!P141</f>
        <v>0</v>
      </c>
      <c r="U139" s="197"/>
    </row>
    <row r="140" spans="1:21">
      <c r="A140" s="197">
        <v>29738</v>
      </c>
      <c r="B140" s="196">
        <f>[4]branche!T142/[4]branche!T143-1</f>
        <v>3.1200488513335012E-2</v>
      </c>
      <c r="C140" s="196">
        <f>[4]branche!C142/[4]branche!C143-1</f>
        <v>6.0830218374976486E-3</v>
      </c>
      <c r="D140" s="196">
        <f t="shared" si="6"/>
        <v>2.5117466675837363E-2</v>
      </c>
      <c r="F140" s="196">
        <f>[4]branche!C142/[4]branche!P142</f>
        <v>24.910226309585276</v>
      </c>
      <c r="H140" s="196">
        <f>G140/[4]branche!P142</f>
        <v>0</v>
      </c>
      <c r="U140" s="197"/>
    </row>
    <row r="141" spans="1:21">
      <c r="A141" s="197">
        <v>29646</v>
      </c>
      <c r="B141" s="196">
        <f>[4]branche!T143/[4]branche!T144-1</f>
        <v>3.1695626633520879E-2</v>
      </c>
      <c r="C141" s="196">
        <f>[4]branche!C143/[4]branche!C144-1</f>
        <v>3.8748819958209779E-3</v>
      </c>
      <c r="D141" s="196">
        <f t="shared" si="6"/>
        <v>2.7820744637699901E-2</v>
      </c>
      <c r="F141" s="196">
        <f>[4]branche!C143/[4]branche!P143</f>
        <v>24.65273736080394</v>
      </c>
      <c r="H141" s="196">
        <f>G141/[4]branche!P143</f>
        <v>0</v>
      </c>
      <c r="U141" s="197"/>
    </row>
    <row r="142" spans="1:21">
      <c r="A142" s="197">
        <v>29556</v>
      </c>
      <c r="B142" s="196">
        <f>[4]branche!T144/[4]branche!T145-1</f>
        <v>2.223556646302205E-2</v>
      </c>
      <c r="C142" s="196">
        <f>[4]branche!C144/[4]branche!C145-1</f>
        <v>-1.7743150158308074E-3</v>
      </c>
      <c r="D142" s="196">
        <f t="shared" si="6"/>
        <v>2.4009881478852857E-2</v>
      </c>
      <c r="F142" s="196">
        <f>[4]branche!C144/[4]branche!P144</f>
        <v>24.517625411582415</v>
      </c>
      <c r="H142" s="196">
        <f>G142/[4]branche!P144</f>
        <v>0</v>
      </c>
      <c r="U142" s="197"/>
    </row>
    <row r="143" spans="1:21">
      <c r="A143" s="197">
        <v>29465</v>
      </c>
      <c r="B143" s="196">
        <f>[4]branche!T145/[4]branche!T146-1</f>
        <v>2.9494507857437346E-2</v>
      </c>
      <c r="C143" s="196">
        <f>[4]branche!C145/[4]branche!C146-1</f>
        <v>2.1020439611674213E-3</v>
      </c>
      <c r="D143" s="196">
        <f t="shared" si="6"/>
        <v>2.7392463896269925E-2</v>
      </c>
      <c r="F143" s="196">
        <f>[4]branche!C145/[4]branche!P145</f>
        <v>24.532220309144723</v>
      </c>
      <c r="H143" s="196">
        <f>G143/[4]branche!P145</f>
        <v>0</v>
      </c>
      <c r="U143" s="197"/>
    </row>
    <row r="144" spans="1:21">
      <c r="A144" s="197">
        <v>29373</v>
      </c>
      <c r="B144" s="196">
        <f>[4]branche!T146/[4]branche!T147-1</f>
        <v>2.2818078516183338E-2</v>
      </c>
      <c r="C144" s="196">
        <f>[4]branche!C146/[4]branche!C147-1</f>
        <v>-6.1534474227775693E-3</v>
      </c>
      <c r="D144" s="196">
        <f t="shared" si="6"/>
        <v>2.8971525938960907E-2</v>
      </c>
      <c r="F144" s="196">
        <f>[4]branche!C146/[4]branche!P146</f>
        <v>24.463013619184782</v>
      </c>
      <c r="H144" s="196">
        <f>G144/[4]branche!P146</f>
        <v>0</v>
      </c>
      <c r="U144" s="197"/>
    </row>
    <row r="145" spans="1:21">
      <c r="A145" s="197">
        <v>29281</v>
      </c>
      <c r="B145" s="196">
        <f>[4]branche!T147/[4]branche!T148-1</f>
        <v>4.25428246601256E-2</v>
      </c>
      <c r="C145" s="196">
        <f>[4]branche!C147/[4]branche!C148-1</f>
        <v>1.8909445920425094E-2</v>
      </c>
      <c r="D145" s="196">
        <f t="shared" si="6"/>
        <v>2.3633378739700506E-2</v>
      </c>
      <c r="F145" s="196">
        <f>[4]branche!C147/[4]branche!P147</f>
        <v>24.604013487792386</v>
      </c>
      <c r="H145" s="196">
        <f>G145/[4]branche!P147</f>
        <v>0</v>
      </c>
      <c r="U145" s="197"/>
    </row>
    <row r="146" spans="1:21">
      <c r="A146" s="197">
        <v>29190</v>
      </c>
      <c r="B146" s="196">
        <f>[4]branche!T148/[4]branche!T149-1</f>
        <v>3.0916361344206722E-2</v>
      </c>
      <c r="C146" s="196">
        <f>[4]branche!C148/[4]branche!C149-1</f>
        <v>-9.4338114197090039E-4</v>
      </c>
      <c r="D146" s="196">
        <f t="shared" si="6"/>
        <v>3.1859742486177622E-2</v>
      </c>
      <c r="F146" s="196">
        <f>[4]branche!C148/[4]branche!P148</f>
        <v>24.11454815615291</v>
      </c>
      <c r="H146" s="196">
        <f>G146/[4]branche!P148</f>
        <v>0</v>
      </c>
      <c r="U146" s="197"/>
    </row>
    <row r="147" spans="1:21">
      <c r="A147" s="197">
        <v>29099</v>
      </c>
      <c r="B147" s="196">
        <f>[4]branche!T149/[4]branche!T150-1</f>
        <v>3.7480585302051894E-2</v>
      </c>
      <c r="C147" s="196">
        <f>[4]branche!C149/[4]branche!C150-1</f>
        <v>1.2215501021667352E-2</v>
      </c>
      <c r="D147" s="196">
        <f t="shared" si="6"/>
        <v>2.5265084280384542E-2</v>
      </c>
      <c r="F147" s="196">
        <f>[4]branche!C149/[4]branche!P149</f>
        <v>24.151999922764269</v>
      </c>
      <c r="H147" s="196">
        <f>G147/[4]branche!P149</f>
        <v>0</v>
      </c>
      <c r="U147" s="197"/>
    </row>
    <row r="148" spans="1:21">
      <c r="A148" s="197">
        <v>29007</v>
      </c>
      <c r="B148" s="196">
        <f>[4]branche!T150/[4]branche!T151-1</f>
        <v>2.6269151312408923E-2</v>
      </c>
      <c r="C148" s="196">
        <f>[4]branche!C150/[4]branche!C151-1</f>
        <v>1.3410908619446715E-3</v>
      </c>
      <c r="D148" s="196">
        <f t="shared" si="6"/>
        <v>2.4928060450464251E-2</v>
      </c>
      <c r="F148" s="196">
        <f>[4]branche!C150/[4]branche!P150</f>
        <v>23.902068685383806</v>
      </c>
      <c r="H148" s="196">
        <f>G148/[4]branche!P150</f>
        <v>0</v>
      </c>
      <c r="U148" s="197"/>
    </row>
    <row r="149" spans="1:21">
      <c r="A149" s="197">
        <v>28915</v>
      </c>
      <c r="B149" s="196">
        <f>[4]branche!T151/[4]branche!T152-1</f>
        <v>3.6172987069433837E-2</v>
      </c>
      <c r="C149" s="196">
        <f>[4]branche!C151/[4]branche!C152-1</f>
        <v>9.3403672351040079E-3</v>
      </c>
      <c r="D149" s="196">
        <f t="shared" si="6"/>
        <v>2.6832619834329829E-2</v>
      </c>
      <c r="F149" s="196">
        <f>[4]branche!C151/[4]branche!P151</f>
        <v>23.923039643307163</v>
      </c>
      <c r="H149" s="196">
        <f>G149/[4]branche!P151</f>
        <v>0</v>
      </c>
      <c r="U149" s="197"/>
    </row>
    <row r="150" spans="1:21">
      <c r="A150" s="197">
        <v>28825</v>
      </c>
      <c r="B150" s="196">
        <f>[4]branche!T152/[4]branche!T153-1</f>
        <v>3.1379580858455602E-2</v>
      </c>
      <c r="C150" s="196">
        <f>[4]branche!C152/[4]branche!C153-1</f>
        <v>7.4613029882291126E-3</v>
      </c>
      <c r="D150" s="196">
        <f t="shared" si="6"/>
        <v>2.391827787022649E-2</v>
      </c>
      <c r="F150" s="196">
        <f>[4]branche!C152/[4]branche!P152</f>
        <v>23.763848396501459</v>
      </c>
      <c r="H150" s="196">
        <f>G150/[4]branche!P152</f>
        <v>0</v>
      </c>
      <c r="U150" s="197"/>
    </row>
    <row r="151" spans="1:21">
      <c r="A151" s="197">
        <v>28734</v>
      </c>
      <c r="B151" s="196">
        <f>[4]branche!T153/[4]branche!T154-1</f>
        <v>3.8584647616830559E-2</v>
      </c>
      <c r="C151" s="196">
        <f>[4]branche!C153/[4]branche!C154-1</f>
        <v>9.318939778274915E-3</v>
      </c>
      <c r="D151" s="196">
        <f t="shared" si="6"/>
        <v>2.9265707838555644E-2</v>
      </c>
      <c r="F151" s="196">
        <f>[4]branche!C153/[4]branche!P153</f>
        <v>23.602761705644966</v>
      </c>
      <c r="H151" s="196">
        <f>G151/[4]branche!P153</f>
        <v>0</v>
      </c>
      <c r="U151" s="197"/>
    </row>
    <row r="152" spans="1:21">
      <c r="A152" s="197">
        <v>28642</v>
      </c>
      <c r="B152" s="196">
        <f>[4]branche!T154/[4]branche!T155-1</f>
        <v>4.1962282457097766E-2</v>
      </c>
      <c r="C152" s="196">
        <f>[4]branche!C154/[4]branche!C155-1</f>
        <v>4.4903363784078998E-3</v>
      </c>
      <c r="D152" s="196">
        <f t="shared" si="6"/>
        <v>3.7471946078689866E-2</v>
      </c>
      <c r="F152" s="196">
        <f>[4]branche!C154/[4]branche!P154</f>
        <v>23.360760047017223</v>
      </c>
      <c r="H152" s="196">
        <f>G152/[4]branche!P154</f>
        <v>0</v>
      </c>
      <c r="U152" s="197"/>
    </row>
    <row r="153" spans="1:21">
      <c r="A153" s="197">
        <v>28550</v>
      </c>
      <c r="B153" s="196">
        <f>[4]branche!T155/[4]branche!T156-1</f>
        <v>2.978643686774074E-2</v>
      </c>
      <c r="C153" s="196">
        <f>[4]branche!C155/[4]branche!C156-1</f>
        <v>9.8963540414329643E-3</v>
      </c>
      <c r="D153" s="196">
        <f t="shared" si="6"/>
        <v>1.9890082826307776E-2</v>
      </c>
      <c r="F153" s="196">
        <f>[4]branche!C155/[4]branche!P155</f>
        <v>23.216187123614464</v>
      </c>
      <c r="H153" s="196">
        <f>G153/[4]branche!P155</f>
        <v>0</v>
      </c>
      <c r="U153" s="197"/>
    </row>
    <row r="154" spans="1:21">
      <c r="A154" s="197">
        <v>28460</v>
      </c>
      <c r="B154" s="196">
        <f>[4]branche!T156/[4]branche!T157-1</f>
        <v>2.6183244261601679E-2</v>
      </c>
      <c r="C154" s="196">
        <f>[4]branche!C156/[4]branche!C157-1</f>
        <v>1.0197559063171102E-2</v>
      </c>
      <c r="D154" s="196">
        <f t="shared" si="6"/>
        <v>1.5985685198430577E-2</v>
      </c>
      <c r="F154" s="196">
        <f>[4]branche!C156/[4]branche!P156</f>
        <v>22.921110391305611</v>
      </c>
      <c r="H154" s="196">
        <f>G154/[4]branche!P156</f>
        <v>0</v>
      </c>
      <c r="U154" s="197"/>
    </row>
    <row r="155" spans="1:21">
      <c r="A155" s="197">
        <v>28369</v>
      </c>
      <c r="B155" s="196">
        <f>[4]branche!T157/[4]branche!T158-1</f>
        <v>2.8592897255398153E-2</v>
      </c>
      <c r="C155" s="196">
        <f>[4]branche!C157/[4]branche!C158-1</f>
        <v>1.1561241820486012E-2</v>
      </c>
      <c r="D155" s="196">
        <f t="shared" si="6"/>
        <v>1.7031655434912141E-2</v>
      </c>
      <c r="F155" s="196">
        <f>[4]branche!C157/[4]branche!P157</f>
        <v>22.607975182327042</v>
      </c>
      <c r="H155" s="196">
        <f>G155/[4]branche!P157</f>
        <v>0</v>
      </c>
      <c r="U155" s="197"/>
    </row>
    <row r="156" spans="1:21">
      <c r="A156" s="197">
        <v>28277</v>
      </c>
      <c r="B156" s="196">
        <f>[4]branche!T158/[4]branche!T159-1</f>
        <v>2.875044074968125E-2</v>
      </c>
      <c r="C156" s="196">
        <f>[4]branche!C158/[4]branche!C159-1</f>
        <v>2.9789055440501144E-3</v>
      </c>
      <c r="D156" s="196">
        <f t="shared" si="6"/>
        <v>2.5771535205631135E-2</v>
      </c>
      <c r="F156" s="196">
        <f>[4]branche!C158/[4]branche!P158</f>
        <v>22.246494946201501</v>
      </c>
      <c r="H156" s="196">
        <f>G156/[4]branche!P158</f>
        <v>0</v>
      </c>
      <c r="U156" s="197"/>
    </row>
    <row r="157" spans="1:21">
      <c r="A157" s="197">
        <v>28185</v>
      </c>
      <c r="B157" s="196">
        <f>[4]branche!T159/[4]branche!T160-1</f>
        <v>2.4893324252574844E-2</v>
      </c>
      <c r="C157" s="196">
        <f>[4]branche!C159/[4]branche!C160-1</f>
        <v>1.7620815881172813E-2</v>
      </c>
      <c r="D157" s="196">
        <f t="shared" si="6"/>
        <v>7.2725083714020311E-3</v>
      </c>
      <c r="F157" s="196">
        <f>[4]branche!C159/[4]branche!P159</f>
        <v>22.053318586180264</v>
      </c>
      <c r="H157" s="196">
        <f>G157/[4]branche!P159</f>
        <v>0</v>
      </c>
      <c r="U157" s="197"/>
    </row>
    <row r="158" spans="1:21">
      <c r="A158" s="197">
        <v>28095</v>
      </c>
      <c r="B158" s="196">
        <f>[4]branche!T160/[4]branche!T161-1</f>
        <v>3.0715012248757168E-2</v>
      </c>
      <c r="C158" s="196">
        <f>[4]branche!C160/[4]branche!C161-1</f>
        <v>5.4010536699296008E-3</v>
      </c>
      <c r="D158" s="196">
        <f t="shared" si="6"/>
        <v>2.5313958578827567E-2</v>
      </c>
      <c r="F158" s="196">
        <f>[4]branche!C160/[4]branche!P160</f>
        <v>21.540415288531705</v>
      </c>
      <c r="H158" s="196">
        <f>G158/[4]branche!P160</f>
        <v>0</v>
      </c>
      <c r="U158" s="197"/>
    </row>
    <row r="159" spans="1:21">
      <c r="A159" s="197">
        <v>28004</v>
      </c>
      <c r="B159" s="196">
        <f>[4]branche!T161/[4]branche!T162-1</f>
        <v>3.7114627442240478E-2</v>
      </c>
      <c r="C159" s="196">
        <f>[4]branche!C161/[4]branche!C162-1</f>
        <v>1.682664195820549E-2</v>
      </c>
      <c r="D159" s="196">
        <f t="shared" si="6"/>
        <v>2.0287985484034987E-2</v>
      </c>
      <c r="F159" s="196">
        <f>[4]branche!C161/[4]branche!P161</f>
        <v>21.385178598456182</v>
      </c>
      <c r="H159" s="196">
        <f>G159/[4]branche!P161</f>
        <v>0</v>
      </c>
      <c r="U159" s="197"/>
    </row>
    <row r="160" spans="1:21">
      <c r="A160" s="197">
        <v>27912</v>
      </c>
      <c r="B160" s="196">
        <f>[4]branche!T162/[4]branche!T163-1</f>
        <v>4.5855735463218972E-2</v>
      </c>
      <c r="C160" s="196">
        <f>[4]branche!C162/[4]branche!C163-1</f>
        <v>1.2930091850123837E-2</v>
      </c>
      <c r="D160" s="196">
        <f t="shared" si="6"/>
        <v>3.2925643613095135E-2</v>
      </c>
      <c r="F160" s="196">
        <f>[4]branche!C162/[4]branche!P162</f>
        <v>21.088146300283608</v>
      </c>
      <c r="H160" s="196">
        <f>G160/[4]branche!P162</f>
        <v>0</v>
      </c>
      <c r="U160" s="197"/>
    </row>
    <row r="161" spans="1:21">
      <c r="A161" s="197">
        <v>27820</v>
      </c>
      <c r="B161" s="196">
        <f>[4]branche!T163/[4]branche!T164-1</f>
        <v>3.9292001098173435E-2</v>
      </c>
      <c r="C161" s="196">
        <f>[4]branche!C163/[4]branche!C164-1</f>
        <v>4.0162847079272535E-3</v>
      </c>
      <c r="D161" s="196">
        <f t="shared" si="6"/>
        <v>3.5275716390246181E-2</v>
      </c>
      <c r="F161" s="196">
        <f>[4]branche!C163/[4]branche!P163</f>
        <v>20.979745552911041</v>
      </c>
      <c r="H161" s="196">
        <f>G161/[4]branche!P163</f>
        <v>0</v>
      </c>
      <c r="U161" s="197"/>
    </row>
    <row r="162" spans="1:21">
      <c r="A162" s="197">
        <v>27729</v>
      </c>
      <c r="B162" s="196">
        <f>[4]branche!T164/[4]branche!T165-1</f>
        <v>3.5693378159131539E-2</v>
      </c>
      <c r="C162" s="196">
        <f>[4]branche!C164/[4]branche!C165-1</f>
        <v>1.8856844577841647E-2</v>
      </c>
      <c r="D162" s="196">
        <f t="shared" si="6"/>
        <v>1.6836533581289892E-2</v>
      </c>
      <c r="F162" s="196">
        <f>[4]branche!C164/[4]branche!P164</f>
        <v>21.148302215342945</v>
      </c>
      <c r="H162" s="196">
        <f>G162/[4]branche!P164</f>
        <v>0</v>
      </c>
      <c r="U162" s="197"/>
    </row>
    <row r="163" spans="1:21">
      <c r="A163" s="197">
        <v>27638</v>
      </c>
      <c r="B163" s="196">
        <f>[4]branche!T165/[4]branche!T166-1</f>
        <v>2.9018433417669298E-2</v>
      </c>
      <c r="C163" s="196">
        <f>[4]branche!C165/[4]branche!C166-1</f>
        <v>1.6479079038891342E-3</v>
      </c>
      <c r="D163" s="196">
        <f t="shared" si="6"/>
        <v>2.7370525513780164E-2</v>
      </c>
      <c r="F163" s="196">
        <f>[4]branche!C165/[4]branche!P165</f>
        <v>20.887426502083255</v>
      </c>
      <c r="H163" s="196">
        <f>G163/[4]branche!P165</f>
        <v>0</v>
      </c>
      <c r="U163" s="197"/>
    </row>
    <row r="164" spans="1:21">
      <c r="A164" s="197">
        <v>27546</v>
      </c>
      <c r="B164" s="196">
        <f>[4]branche!T166/[4]branche!T167-1</f>
        <v>2.2346958526156424E-2</v>
      </c>
      <c r="C164" s="196">
        <f>[4]branche!C166/[4]branche!C167-1</f>
        <v>-1.3838695866345674E-2</v>
      </c>
      <c r="D164" s="196">
        <f t="shared" si="6"/>
        <v>3.6185654392502098E-2</v>
      </c>
      <c r="F164" s="196">
        <f>[4]branche!C166/[4]branche!P166</f>
        <v>20.863014365717067</v>
      </c>
      <c r="H164" s="196">
        <f>G164/[4]branche!P166</f>
        <v>0</v>
      </c>
      <c r="U164" s="197"/>
    </row>
    <row r="165" spans="1:21">
      <c r="A165" s="197">
        <v>27454</v>
      </c>
      <c r="B165" s="196">
        <f>[4]branche!T167/[4]branche!T168-1</f>
        <v>2.79641855837931E-2</v>
      </c>
      <c r="C165" s="196">
        <f>[4]branche!C167/[4]branche!C168-1</f>
        <v>-6.4856953369771819E-3</v>
      </c>
      <c r="D165" s="196">
        <f t="shared" si="6"/>
        <v>3.4449880920770282E-2</v>
      </c>
      <c r="F165" s="196">
        <f>[4]branche!C167/[4]branche!P167</f>
        <v>21.055912060642484</v>
      </c>
      <c r="H165" s="196">
        <f>G165/[4]branche!P167</f>
        <v>0</v>
      </c>
      <c r="U165" s="197"/>
    </row>
    <row r="166" spans="1:21">
      <c r="A166" s="197">
        <v>27364</v>
      </c>
      <c r="B166" s="196">
        <f>[4]branche!T168/[4]branche!T169-1</f>
        <v>3.0129686218975937E-2</v>
      </c>
      <c r="C166" s="196">
        <f>[4]branche!C168/[4]branche!C169-1</f>
        <v>-1.2671546822855762E-2</v>
      </c>
      <c r="D166" s="196">
        <f t="shared" si="6"/>
        <v>4.2801233041831699E-2</v>
      </c>
      <c r="F166" s="196">
        <f>[4]branche!C168/[4]branche!P168</f>
        <v>20.97862173520889</v>
      </c>
      <c r="H166" s="196">
        <f>G166/[4]branche!P168</f>
        <v>0</v>
      </c>
      <c r="U166" s="197"/>
    </row>
    <row r="167" spans="1:21">
      <c r="A167" s="197">
        <v>27273</v>
      </c>
      <c r="B167" s="196">
        <f>[4]branche!T169/[4]branche!T170-1</f>
        <v>4.181387583957763E-2</v>
      </c>
      <c r="C167" s="196">
        <f>[4]branche!C169/[4]branche!C170-1</f>
        <v>7.3329724467654511E-3</v>
      </c>
      <c r="D167" s="196">
        <f t="shared" si="6"/>
        <v>3.4480903392812179E-2</v>
      </c>
      <c r="F167" s="196">
        <f>[4]branche!C169/[4]branche!P169</f>
        <v>21.068550497121926</v>
      </c>
      <c r="H167" s="196">
        <f>G167/[4]branche!P169</f>
        <v>0</v>
      </c>
      <c r="U167" s="197"/>
    </row>
    <row r="168" spans="1:21">
      <c r="A168" s="197">
        <v>27181</v>
      </c>
      <c r="B168" s="196">
        <f>[4]branche!T170/[4]branche!T171-1</f>
        <v>3.8316570253764226E-2</v>
      </c>
      <c r="C168" s="196">
        <f>[4]branche!C170/[4]branche!C171-1</f>
        <v>1.0852121451793151E-2</v>
      </c>
      <c r="D168" s="196">
        <f t="shared" si="6"/>
        <v>2.7464448801971075E-2</v>
      </c>
      <c r="F168" s="196">
        <f>[4]branche!C170/[4]branche!P170</f>
        <v>20.80787906897498</v>
      </c>
      <c r="H168" s="196">
        <f>G168/[4]branche!P170</f>
        <v>0</v>
      </c>
      <c r="U168" s="197"/>
    </row>
    <row r="169" spans="1:21">
      <c r="A169" s="197">
        <v>27089</v>
      </c>
      <c r="B169" s="196">
        <f>[4]branche!T171/[4]branche!T172-1</f>
        <v>3.2399700349592164E-2</v>
      </c>
      <c r="C169" s="196">
        <f>[4]branche!C171/[4]branche!C172-1</f>
        <v>2.7503212881766048E-2</v>
      </c>
      <c r="D169" s="196">
        <f t="shared" si="6"/>
        <v>4.8964874678261161E-3</v>
      </c>
      <c r="F169" s="196">
        <f>[4]branche!C171/[4]branche!P171</f>
        <v>20.52640024163253</v>
      </c>
      <c r="H169" s="196">
        <f>G169/[4]branche!P171</f>
        <v>0</v>
      </c>
      <c r="U169" s="197"/>
    </row>
    <row r="170" spans="1:21">
      <c r="A170" s="197">
        <v>26999</v>
      </c>
      <c r="B170" s="196">
        <f>[4]branche!T172/[4]branche!T173-1</f>
        <v>5.1070624002099718E-2</v>
      </c>
      <c r="C170" s="196">
        <f>[4]branche!C172/[4]branche!C173-1</f>
        <v>1.0228872819264545E-2</v>
      </c>
      <c r="D170" s="196">
        <f t="shared" si="6"/>
        <v>4.0841751182835173E-2</v>
      </c>
      <c r="F170" s="196">
        <f>[4]branche!C172/[4]branche!P172</f>
        <v>19.943274440518255</v>
      </c>
      <c r="H170" s="196">
        <f>G170/[4]branche!P172</f>
        <v>0</v>
      </c>
      <c r="U170" s="197"/>
    </row>
    <row r="171" spans="1:21">
      <c r="A171" s="197">
        <v>26908</v>
      </c>
      <c r="B171" s="196">
        <f>[4]branche!T173/[4]branche!T174-1</f>
        <v>4.1267166184609128E-2</v>
      </c>
      <c r="C171" s="196">
        <f>[4]branche!C173/[4]branche!C174-1</f>
        <v>1.3016589866207573E-2</v>
      </c>
      <c r="D171" s="196">
        <f t="shared" si="6"/>
        <v>2.8250576318401555E-2</v>
      </c>
      <c r="F171" s="196">
        <f>[4]branche!C173/[4]branche!P173</f>
        <v>19.737809014169432</v>
      </c>
      <c r="H171" s="196">
        <f>G171/[4]branche!P173</f>
        <v>0</v>
      </c>
      <c r="U171" s="197"/>
    </row>
    <row r="172" spans="1:21">
      <c r="A172" s="197">
        <v>26816</v>
      </c>
      <c r="B172" s="196">
        <f>[4]branche!T174/[4]branche!T175-1</f>
        <v>3.424802732304788E-2</v>
      </c>
      <c r="C172" s="196">
        <f>[4]branche!C174/[4]branche!C175-1</f>
        <v>2.1626694988514883E-2</v>
      </c>
      <c r="D172" s="196">
        <f t="shared" si="6"/>
        <v>1.2621332334532998E-2</v>
      </c>
      <c r="F172" s="196">
        <f>[4]branche!C174/[4]branche!P174</f>
        <v>19.503484566998935</v>
      </c>
      <c r="H172" s="196">
        <f>G172/[4]branche!P174</f>
        <v>0</v>
      </c>
      <c r="U172" s="197"/>
    </row>
    <row r="173" spans="1:21">
      <c r="A173" s="197">
        <v>26724</v>
      </c>
      <c r="B173" s="196">
        <f>[4]branche!T175/[4]branche!T176-1</f>
        <v>3.6904064087534216E-2</v>
      </c>
      <c r="C173" s="196">
        <f>[4]branche!C175/[4]branche!C176-1</f>
        <v>1.448294870831135E-2</v>
      </c>
      <c r="D173" s="196">
        <f t="shared" si="6"/>
        <v>2.2421115379222867E-2</v>
      </c>
      <c r="F173" s="196">
        <f>[4]branche!C175/[4]branche!P175</f>
        <v>19.147135047197473</v>
      </c>
      <c r="H173" s="196">
        <f>G173/[4]branche!P175</f>
        <v>0</v>
      </c>
      <c r="U173" s="197"/>
    </row>
    <row r="174" spans="1:21">
      <c r="A174" s="197">
        <v>26634</v>
      </c>
      <c r="B174" s="196">
        <f>[4]branche!T176/[4]branche!T177-1</f>
        <v>2.6062550120288686E-2</v>
      </c>
      <c r="C174" s="196">
        <f>[4]branche!C176/[4]branche!C177-1</f>
        <v>1.3592795208996922E-2</v>
      </c>
      <c r="D174" s="196">
        <f t="shared" si="6"/>
        <v>1.2469754911291764E-2</v>
      </c>
      <c r="F174" s="196">
        <f>[4]branche!C176/[4]branche!P176</f>
        <v>18.974468692055343</v>
      </c>
      <c r="H174" s="196">
        <f>G174/[4]branche!P176</f>
        <v>0</v>
      </c>
      <c r="U174" s="197"/>
    </row>
    <row r="175" spans="1:21">
      <c r="A175" s="197">
        <v>26543</v>
      </c>
      <c r="B175" s="196">
        <f>[4]branche!T177/[4]branche!T178-1</f>
        <v>3.4532821735974384E-2</v>
      </c>
      <c r="C175" s="196">
        <f>[4]branche!C177/[4]branche!C178-1</f>
        <v>1.1701406018746807E-2</v>
      </c>
      <c r="D175" s="196">
        <f t="shared" si="6"/>
        <v>2.2831415717227577E-2</v>
      </c>
      <c r="F175" s="196">
        <f>[4]branche!C177/[4]branche!P177</f>
        <v>18.74585793182251</v>
      </c>
      <c r="H175" s="196">
        <f>G175/[4]branche!P177</f>
        <v>0</v>
      </c>
      <c r="U175" s="197"/>
    </row>
    <row r="176" spans="1:21">
      <c r="A176" s="197">
        <v>26451</v>
      </c>
      <c r="B176" s="196">
        <f>[4]branche!T178/[4]branche!T179-1</f>
        <v>2.3781717804437941E-2</v>
      </c>
      <c r="C176" s="196">
        <f>[4]branche!C178/[4]branche!C179-1</f>
        <v>1.4456336442166817E-2</v>
      </c>
      <c r="D176" s="196">
        <f t="shared" si="6"/>
        <v>9.3253813622711235E-3</v>
      </c>
      <c r="F176" s="196">
        <f>[4]branche!C178/[4]branche!P178</f>
        <v>18.477841820892404</v>
      </c>
      <c r="H176" s="196">
        <f>G176/[4]branche!P178</f>
        <v>0</v>
      </c>
      <c r="U176" s="197"/>
    </row>
    <row r="177" spans="1:21">
      <c r="A177" s="197">
        <v>26359</v>
      </c>
      <c r="B177" s="196">
        <f>[4]branche!T179/[4]branche!T180-1</f>
        <v>3.3748559512703835E-2</v>
      </c>
      <c r="C177" s="196">
        <f>[4]branche!C179/[4]branche!C180-1</f>
        <v>6.2900010492077385E-3</v>
      </c>
      <c r="D177" s="196">
        <f t="shared" si="6"/>
        <v>2.7458558463496097E-2</v>
      </c>
      <c r="F177" s="196">
        <f>[4]branche!C179/[4]branche!P179</f>
        <v>18.091865126149493</v>
      </c>
      <c r="H177" s="196">
        <f>G177/[4]branche!P179</f>
        <v>0</v>
      </c>
      <c r="U177" s="197"/>
    </row>
    <row r="178" spans="1:21">
      <c r="A178" s="197">
        <v>26268</v>
      </c>
      <c r="B178" s="196">
        <f>[4]branche!T180/[4]branche!T181-1</f>
        <v>1.9753777280358209E-2</v>
      </c>
      <c r="C178" s="196">
        <f>[4]branche!C180/[4]branche!C181-1</f>
        <v>9.9982514981482584E-3</v>
      </c>
      <c r="D178" s="196">
        <f t="shared" si="6"/>
        <v>9.7555257822099506E-3</v>
      </c>
      <c r="F178" s="196">
        <f>[4]branche!C180/[4]branche!P180</f>
        <v>17.806798755710002</v>
      </c>
      <c r="H178" s="196">
        <f>G178/[4]branche!P180</f>
        <v>0</v>
      </c>
      <c r="U178" s="197"/>
    </row>
    <row r="179" spans="1:21">
      <c r="A179" s="197">
        <v>26177</v>
      </c>
      <c r="B179" s="196">
        <f>[4]branche!T181/[4]branche!T182-1</f>
        <v>3.2649523259173696E-2</v>
      </c>
      <c r="C179" s="196">
        <f>[4]branche!C181/[4]branche!C182-1</f>
        <v>1.274972230718463E-2</v>
      </c>
      <c r="D179" s="196">
        <f t="shared" si="6"/>
        <v>1.9899800951989066E-2</v>
      </c>
      <c r="F179" s="196">
        <f>[4]branche!C181/[4]branche!P181</f>
        <v>17.537144927940233</v>
      </c>
      <c r="H179" s="196">
        <f>G179/[4]branche!P181</f>
        <v>0</v>
      </c>
      <c r="U179" s="197"/>
    </row>
    <row r="180" spans="1:21">
      <c r="A180" s="197">
        <v>26085</v>
      </c>
      <c r="B180" s="196">
        <f>[4]branche!T182/[4]branche!T183-1</f>
        <v>2.0913837349930686E-2</v>
      </c>
      <c r="C180" s="196">
        <f>[4]branche!C182/[4]branche!C183-1</f>
        <v>1.1034976644260341E-2</v>
      </c>
      <c r="D180" s="196">
        <f t="shared" si="6"/>
        <v>9.8788607056703448E-3</v>
      </c>
      <c r="F180" s="196">
        <f>[4]branche!C182/[4]branche!P182</f>
        <v>17.282481684132431</v>
      </c>
      <c r="H180" s="196">
        <f>G180/[4]branche!P182</f>
        <v>0</v>
      </c>
      <c r="U180" s="197"/>
    </row>
    <row r="181" spans="1:21">
      <c r="A181" s="197">
        <v>25993</v>
      </c>
      <c r="B181" s="196">
        <f>[4]branche!T183/[4]branche!T184-1</f>
        <v>3.5556098604025976E-2</v>
      </c>
      <c r="C181" s="196">
        <f>[4]branche!C183/[4]branche!C184-1</f>
        <v>1.3019774228651304E-2</v>
      </c>
      <c r="D181" s="196">
        <f t="shared" si="6"/>
        <v>2.2536324375374672E-2</v>
      </c>
      <c r="F181" s="196">
        <f>[4]branche!C183/[4]branche!P183</f>
        <v>17.103368284309177</v>
      </c>
      <c r="H181" s="196">
        <f>G181/[4]branche!P183</f>
        <v>0</v>
      </c>
      <c r="U181" s="197"/>
    </row>
    <row r="182" spans="1:21">
      <c r="A182" s="197">
        <v>25903</v>
      </c>
      <c r="B182" s="196">
        <f>[4]branche!T184/[4]branche!T185-1</f>
        <v>2.3319058485198996E-2</v>
      </c>
      <c r="C182" s="196">
        <f>[4]branche!C184/[4]branche!C185-1</f>
        <v>1.5011463603755271E-2</v>
      </c>
      <c r="D182" s="196">
        <f t="shared" si="6"/>
        <v>8.307594881443725E-3</v>
      </c>
      <c r="F182" s="196">
        <f>[4]branche!C184/[4]branche!P184</f>
        <v>16.921231284292755</v>
      </c>
      <c r="H182" s="196">
        <f>G182/[4]branche!P184</f>
        <v>0</v>
      </c>
      <c r="U182" s="197"/>
    </row>
    <row r="183" spans="1:21">
      <c r="A183" s="197">
        <v>25812</v>
      </c>
      <c r="B183" s="196">
        <f>[4]branche!T185/[4]branche!T186-1</f>
        <v>2.6932460195172148E-2</v>
      </c>
      <c r="C183" s="196">
        <f>[4]branche!C185/[4]branche!C186-1</f>
        <v>1.2150572240007707E-2</v>
      </c>
      <c r="D183" s="196">
        <f t="shared" si="6"/>
        <v>1.4781887955164441E-2</v>
      </c>
      <c r="F183" s="196">
        <f>[4]branche!C185/[4]branche!P185</f>
        <v>16.706554458951921</v>
      </c>
      <c r="H183" s="196">
        <f>G183/[4]branche!P185</f>
        <v>0</v>
      </c>
      <c r="U183" s="197"/>
    </row>
    <row r="184" spans="1:21">
      <c r="A184" s="197">
        <v>25720</v>
      </c>
      <c r="B184" s="196">
        <f>[4]branche!T186/[4]branche!T187-1</f>
        <v>3.0260938585177088E-2</v>
      </c>
      <c r="C184" s="196">
        <f>[4]branche!C186/[4]branche!C187-1</f>
        <v>1.4956934344215744E-2</v>
      </c>
      <c r="D184" s="196">
        <f t="shared" si="6"/>
        <v>1.5304004240961344E-2</v>
      </c>
      <c r="F184" s="196">
        <f>[4]branche!C186/[4]branche!P186</f>
        <v>16.554441193789899</v>
      </c>
      <c r="H184" s="196">
        <f>G184/[4]branche!P186</f>
        <v>0</v>
      </c>
      <c r="U184" s="197"/>
    </row>
    <row r="185" spans="1:21">
      <c r="A185" s="197">
        <v>25628</v>
      </c>
      <c r="B185" s="196">
        <f>[4]branche!T187/[4]branche!T188-1</f>
        <v>3.5336414997432009E-2</v>
      </c>
      <c r="C185" s="196">
        <f>[4]branche!C187/[4]branche!C188-1</f>
        <v>2.4884884649720496E-2</v>
      </c>
      <c r="D185" s="196">
        <f t="shared" si="6"/>
        <v>1.0451530347711513E-2</v>
      </c>
      <c r="F185" s="196">
        <f>[4]branche!C187/[4]branche!P187</f>
        <v>16.339503918649399</v>
      </c>
      <c r="H185" s="196">
        <f>G185/[4]branche!P187</f>
        <v>0</v>
      </c>
      <c r="U185" s="197"/>
    </row>
    <row r="186" spans="1:21">
      <c r="A186" s="197">
        <v>25538</v>
      </c>
      <c r="B186" s="196">
        <f>[4]branche!T188/[4]branche!T189-1</f>
        <v>2.4664935793979437E-2</v>
      </c>
      <c r="C186" s="196">
        <f>[4]branche!C188/[4]branche!C189-1</f>
        <v>1.114093640877023E-2</v>
      </c>
      <c r="D186" s="196">
        <f t="shared" si="6"/>
        <v>1.3523999385209207E-2</v>
      </c>
      <c r="F186" s="196">
        <f>[4]branche!C188/[4]branche!P188</f>
        <v>15.983328013818221</v>
      </c>
      <c r="H186" s="196">
        <f>G186/[4]branche!P188</f>
        <v>0</v>
      </c>
      <c r="U186" s="197"/>
    </row>
    <row r="187" spans="1:21">
      <c r="A187" s="197">
        <v>25447</v>
      </c>
      <c r="B187" s="196">
        <f>[4]branche!T189/[4]branche!T190-1</f>
        <v>2.3631662117511887E-2</v>
      </c>
      <c r="C187" s="196">
        <f>[4]branche!C189/[4]branche!C190-1</f>
        <v>1.6068788655905886E-2</v>
      </c>
      <c r="D187" s="196">
        <f t="shared" si="6"/>
        <v>7.5628734616060012E-3</v>
      </c>
      <c r="F187" s="196">
        <f>[4]branche!C189/[4]branche!P189</f>
        <v>15.829212807159376</v>
      </c>
      <c r="H187" s="196">
        <f>G187/[4]branche!P189</f>
        <v>0</v>
      </c>
      <c r="U187" s="197"/>
    </row>
    <row r="188" spans="1:21">
      <c r="A188" s="197">
        <v>25355</v>
      </c>
      <c r="B188" s="196">
        <f>[4]branche!T190/[4]branche!T191-1</f>
        <v>2.5335100898512319E-2</v>
      </c>
      <c r="C188" s="196">
        <f>[4]branche!C190/[4]branche!C191-1</f>
        <v>1.4390294661329239E-2</v>
      </c>
      <c r="D188" s="196">
        <f t="shared" si="6"/>
        <v>1.094480623718308E-2</v>
      </c>
      <c r="F188" s="196">
        <f>[4]branche!C190/[4]branche!P190</f>
        <v>15.539438151676544</v>
      </c>
      <c r="H188" s="196">
        <f>G188/[4]branche!P190</f>
        <v>0</v>
      </c>
      <c r="U188" s="197"/>
    </row>
    <row r="189" spans="1:21">
      <c r="A189" s="197">
        <v>25263</v>
      </c>
      <c r="B189" s="196">
        <f>[4]branche!T191/[4]branche!T192-1</f>
        <v>3.8430652747504901E-2</v>
      </c>
      <c r="C189" s="196">
        <f>[4]branche!C191/[4]branche!C192-1</f>
        <v>9.7530223244084446E-3</v>
      </c>
      <c r="D189" s="196">
        <f t="shared" si="6"/>
        <v>2.8677630423096456E-2</v>
      </c>
      <c r="F189" s="196">
        <f>[4]branche!C191/[4]branche!P191</f>
        <v>15.240964979383175</v>
      </c>
      <c r="H189" s="196">
        <f>G189/[4]branche!P191</f>
        <v>0</v>
      </c>
      <c r="U189" s="197"/>
    </row>
    <row r="190" spans="1:21">
      <c r="A190" s="197">
        <v>25173</v>
      </c>
      <c r="B190" s="196">
        <f>[4]branche!T192/[4]branche!T193-1</f>
        <v>3.4126858589054176E-2</v>
      </c>
      <c r="C190" s="196">
        <f>[4]branche!C192/[4]branche!C193-1</f>
        <v>1.2414587139889299E-2</v>
      </c>
      <c r="D190" s="196">
        <f t="shared" si="6"/>
        <v>2.1712271449164877E-2</v>
      </c>
      <c r="F190" s="196">
        <f>[4]branche!C192/[4]branche!P192</f>
        <v>14.981249826387282</v>
      </c>
      <c r="H190" s="196">
        <f>G190/[4]branche!P192</f>
        <v>0</v>
      </c>
      <c r="U190" s="197"/>
    </row>
    <row r="191" spans="1:21">
      <c r="A191" s="197">
        <v>25082</v>
      </c>
      <c r="B191" s="196">
        <f>[4]branche!T193/[4]branche!T194-1</f>
        <v>0.10858796194818288</v>
      </c>
      <c r="C191" s="196">
        <f>[4]branche!C193/[4]branche!C194-1</f>
        <v>9.5593276112649894E-2</v>
      </c>
      <c r="D191" s="196">
        <f t="shared" si="6"/>
        <v>1.2994685835532982E-2</v>
      </c>
      <c r="F191" s="196">
        <f>[4]branche!C193/[4]branche!P193</f>
        <v>14.710371045388857</v>
      </c>
      <c r="H191" s="196">
        <f>G191/[4]branche!P193</f>
        <v>0</v>
      </c>
      <c r="U191" s="197"/>
    </row>
    <row r="192" spans="1:21">
      <c r="A192" s="197">
        <v>24990</v>
      </c>
      <c r="B192" s="196">
        <f>[4]branche!T194/[4]branche!T195-1</f>
        <v>-3.8159892055995903E-2</v>
      </c>
      <c r="C192" s="196">
        <f>[4]branche!C194/[4]branche!C195-1</f>
        <v>-6.8108784953586854E-2</v>
      </c>
      <c r="D192" s="196">
        <f t="shared" si="6"/>
        <v>2.9948892897590951E-2</v>
      </c>
      <c r="F192" s="196">
        <f>[4]branche!C194/[4]branche!P194</f>
        <v>13.338576052963662</v>
      </c>
      <c r="H192" s="196">
        <f>G192/[4]branche!P194</f>
        <v>0</v>
      </c>
      <c r="U192" s="197"/>
    </row>
    <row r="193" spans="1:21">
      <c r="A193" s="197">
        <v>24898</v>
      </c>
      <c r="B193" s="196">
        <f>[4]branche!T195/[4]branche!T196-1</f>
        <v>3.3557046979865834E-2</v>
      </c>
      <c r="C193" s="196">
        <f>[4]branche!C195/[4]branche!C196-1</f>
        <v>3.4307538804125848E-2</v>
      </c>
      <c r="D193" s="196">
        <f t="shared" si="6"/>
        <v>-7.5049182426001337E-4</v>
      </c>
      <c r="F193" s="196">
        <f>[4]branche!C195/[4]branche!P195</f>
        <v>14.262973256184791</v>
      </c>
      <c r="H193" s="196">
        <f>G193/[4]branche!P195</f>
        <v>0</v>
      </c>
      <c r="U193" s="197"/>
    </row>
    <row r="194" spans="1:21">
      <c r="A194" s="197">
        <v>24807</v>
      </c>
      <c r="B194" s="196">
        <f>[4]branche!T196/[4]branche!T197-1</f>
        <v>8.9701873186174286E-3</v>
      </c>
      <c r="C194" s="196">
        <f>[4]branche!C196/[4]branche!C197-1</f>
        <v>1.2321482323823574E-2</v>
      </c>
      <c r="D194" s="196">
        <f t="shared" si="6"/>
        <v>-3.3512950052061452E-3</v>
      </c>
      <c r="F194" s="196">
        <f>[4]branche!C196/[4]branche!P196</f>
        <v>13.780960880017483</v>
      </c>
      <c r="H194" s="196">
        <f>G194/[4]branche!P196</f>
        <v>0</v>
      </c>
      <c r="U194" s="197"/>
    </row>
    <row r="195" spans="1:21">
      <c r="A195" s="197">
        <v>24716</v>
      </c>
      <c r="B195" s="196">
        <f>[4]branche!T197/[4]branche!T198-1</f>
        <v>2.3170018446034168E-2</v>
      </c>
      <c r="C195" s="196">
        <f>[4]branche!C197/[4]branche!C198-1</f>
        <v>2.2523631687664913E-2</v>
      </c>
      <c r="D195" s="196">
        <f t="shared" ref="D195:D198" si="7">B195-C195</f>
        <v>6.4638675836925508E-4</v>
      </c>
      <c r="F195" s="196">
        <f>[4]branche!C197/[4]branche!P197</f>
        <v>13.565420179123981</v>
      </c>
      <c r="H195" s="196">
        <f>G195/[4]branche!P197</f>
        <v>0</v>
      </c>
      <c r="U195" s="197"/>
    </row>
    <row r="196" spans="1:21">
      <c r="A196" s="197">
        <v>24624</v>
      </c>
      <c r="B196" s="196">
        <f>[4]branche!T198/[4]branche!T199-1</f>
        <v>1.567355145311633E-2</v>
      </c>
      <c r="C196" s="196">
        <f>[4]branche!C198/[4]branche!C199-1</f>
        <v>1.0045043800259723E-2</v>
      </c>
      <c r="D196" s="196">
        <f t="shared" si="7"/>
        <v>5.6285076528566069E-3</v>
      </c>
      <c r="F196" s="196">
        <f>[4]branche!C198/[4]branche!P198</f>
        <v>13.225803533466616</v>
      </c>
      <c r="H196" s="196">
        <f>G196/[4]branche!P198</f>
        <v>0</v>
      </c>
      <c r="U196" s="197"/>
    </row>
    <row r="197" spans="1:21">
      <c r="A197" s="197">
        <v>24532</v>
      </c>
      <c r="B197" s="196">
        <f>[4]branche!T199/[4]branche!T200-1</f>
        <v>2.5059721766827581E-2</v>
      </c>
      <c r="C197" s="196">
        <f>[4]branche!C199/[4]branche!C200-1</f>
        <v>1.379054342725472E-2</v>
      </c>
      <c r="D197" s="196">
        <f t="shared" si="7"/>
        <v>1.1269178339572861E-2</v>
      </c>
      <c r="F197" s="196">
        <f>[4]branche!C199/[4]branche!P199</f>
        <v>13.033080621634761</v>
      </c>
      <c r="H197" s="196">
        <f>G197/[4]branche!P199</f>
        <v>0</v>
      </c>
      <c r="U197" s="197"/>
    </row>
    <row r="198" spans="1:21">
      <c r="A198" s="197">
        <v>24442</v>
      </c>
      <c r="B198" s="196">
        <f>[4]branche!T200/[4]branche!T201-1</f>
        <v>1.6377053082599291E-2</v>
      </c>
      <c r="C198" s="196">
        <f>[4]branche!C200/[4]branche!C201-1</f>
        <v>5.4363517291400321E-3</v>
      </c>
      <c r="D198" s="196">
        <f t="shared" si="7"/>
        <v>1.0940701353459259E-2</v>
      </c>
      <c r="F198" s="196">
        <f>[4]branche!C200/[4]branche!P200</f>
        <v>12.787400587518807</v>
      </c>
      <c r="H198" s="196">
        <f>G198/[4]branche!P200</f>
        <v>0</v>
      </c>
      <c r="U198" s="197"/>
    </row>
    <row r="199" spans="1:21">
      <c r="U199" s="197"/>
    </row>
    <row r="200" spans="1:21">
      <c r="U200" s="197"/>
    </row>
    <row r="201" spans="1:21">
      <c r="U201" s="197"/>
    </row>
    <row r="202" spans="1:21">
      <c r="U202" s="197"/>
    </row>
    <row r="203" spans="1:21">
      <c r="U203" s="197"/>
    </row>
    <row r="204" spans="1:21">
      <c r="U204" s="197"/>
    </row>
    <row r="205" spans="1:21">
      <c r="U205" s="197"/>
    </row>
    <row r="206" spans="1:21">
      <c r="U206" s="197"/>
    </row>
    <row r="207" spans="1:21">
      <c r="U207" s="197"/>
    </row>
    <row r="208" spans="1:21">
      <c r="U208" s="197"/>
    </row>
    <row r="209" spans="21:21">
      <c r="U209" s="197"/>
    </row>
    <row r="210" spans="21:21">
      <c r="U210" s="197"/>
    </row>
    <row r="211" spans="21:21">
      <c r="U211" s="197"/>
    </row>
    <row r="212" spans="21:21">
      <c r="U212" s="197"/>
    </row>
    <row r="213" spans="21:21">
      <c r="U213" s="197"/>
    </row>
    <row r="214" spans="21:21">
      <c r="U214" s="197"/>
    </row>
    <row r="215" spans="21:21">
      <c r="U215" s="197"/>
    </row>
    <row r="216" spans="21:21">
      <c r="U216" s="197"/>
    </row>
    <row r="217" spans="21:21">
      <c r="U217" s="197"/>
    </row>
    <row r="218" spans="21:21">
      <c r="U218" s="197"/>
    </row>
    <row r="219" spans="21:21">
      <c r="U219" s="197"/>
    </row>
    <row r="220" spans="21:21">
      <c r="U220" s="197"/>
    </row>
    <row r="221" spans="21:21">
      <c r="U221" s="197"/>
    </row>
    <row r="222" spans="21:21">
      <c r="U222" s="197"/>
    </row>
    <row r="223" spans="21:21">
      <c r="U223" s="197"/>
    </row>
    <row r="224" spans="21:21">
      <c r="U224" s="197"/>
    </row>
    <row r="225" spans="21:21">
      <c r="U225" s="197"/>
    </row>
  </sheetData>
  <mergeCells count="1">
    <mergeCell ref="P2:U2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2:P198"/>
  <sheetViews>
    <sheetView workbookViewId="0"/>
  </sheetViews>
  <sheetFormatPr baseColWidth="10" defaultColWidth="11.42578125" defaultRowHeight="15"/>
  <cols>
    <col min="1" max="16384" width="11.42578125" style="196"/>
  </cols>
  <sheetData>
    <row r="2" spans="1:3">
      <c r="A2" s="197">
        <v>42339</v>
      </c>
    </row>
    <row r="3" spans="1:3">
      <c r="A3" s="197">
        <v>42248</v>
      </c>
      <c r="B3" s="200">
        <v>10.199999999999999</v>
      </c>
      <c r="C3" s="7">
        <f>[4]branche!H5/[4]branche!H9-1</f>
        <v>9.8024160932443927E-3</v>
      </c>
    </row>
    <row r="4" spans="1:3">
      <c r="A4" s="197">
        <v>42156</v>
      </c>
      <c r="B4" s="200">
        <v>10</v>
      </c>
      <c r="C4" s="7">
        <f>[4]branche!H6/[4]branche!H10-1</f>
        <v>8.6377759160556344E-3</v>
      </c>
    </row>
    <row r="5" spans="1:3">
      <c r="A5" s="197">
        <v>42064</v>
      </c>
      <c r="B5" s="200">
        <v>10</v>
      </c>
      <c r="C5" s="7">
        <f>[4]branche!H7/[4]branche!H11-1</f>
        <v>9.5484779449275248E-3</v>
      </c>
    </row>
    <row r="6" spans="1:3">
      <c r="A6" s="197">
        <v>41974</v>
      </c>
      <c r="B6" s="200">
        <v>10.1</v>
      </c>
      <c r="C6" s="7">
        <f>[4]branche!H8/[4]branche!H12-1</f>
        <v>1.1151214686843991E-2</v>
      </c>
    </row>
    <row r="7" spans="1:3">
      <c r="A7" s="197">
        <v>41883</v>
      </c>
      <c r="B7" s="200">
        <v>10</v>
      </c>
      <c r="C7" s="7">
        <f>[4]branche!H9/[4]branche!H13-1</f>
        <v>1.1062424633049517E-2</v>
      </c>
    </row>
    <row r="8" spans="1:3">
      <c r="A8" s="197">
        <v>41791</v>
      </c>
      <c r="B8" s="200">
        <v>9.6999999999999993</v>
      </c>
      <c r="C8" s="7">
        <f>[4]branche!H10/[4]branche!H14-1</f>
        <v>1.3393486404537303E-2</v>
      </c>
    </row>
    <row r="9" spans="1:3">
      <c r="A9" s="197">
        <v>41699</v>
      </c>
      <c r="B9" s="200">
        <v>9.8000000000000007</v>
      </c>
      <c r="C9" s="7">
        <f>[4]branche!H11/[4]branche!H15-1</f>
        <v>1.7527360251153645E-2</v>
      </c>
    </row>
    <row r="10" spans="1:3">
      <c r="A10" s="197">
        <v>41609</v>
      </c>
      <c r="B10" s="200">
        <v>9.6999999999999993</v>
      </c>
      <c r="C10" s="7">
        <f>[4]branche!H12/[4]branche!H16-1</f>
        <v>1.6344131862929157E-2</v>
      </c>
    </row>
    <row r="11" spans="1:3">
      <c r="A11" s="197">
        <v>41518</v>
      </c>
      <c r="B11" s="200">
        <v>9.9</v>
      </c>
      <c r="C11" s="7">
        <f>[4]branche!H13/[4]branche!H17-1</f>
        <v>1.9069382978457394E-2</v>
      </c>
    </row>
    <row r="12" spans="1:3">
      <c r="A12" s="197">
        <v>41426</v>
      </c>
      <c r="B12" s="200">
        <v>10</v>
      </c>
      <c r="C12" s="7">
        <f>[4]branche!H14/[4]branche!H18-1</f>
        <v>2.2020482527658647E-2</v>
      </c>
    </row>
    <row r="13" spans="1:3">
      <c r="A13" s="197">
        <v>41334</v>
      </c>
      <c r="B13" s="200">
        <v>9.9</v>
      </c>
      <c r="C13" s="7">
        <f>[4]branche!H15/[4]branche!H19-1</f>
        <v>2.1460279926786896E-2</v>
      </c>
    </row>
    <row r="14" spans="1:3">
      <c r="A14" s="197">
        <v>41244</v>
      </c>
      <c r="B14" s="200">
        <v>9.6999999999999993</v>
      </c>
      <c r="C14" s="7">
        <f>[4]branche!H16/[4]branche!H20-1</f>
        <v>2.264106324759374E-2</v>
      </c>
    </row>
    <row r="15" spans="1:3">
      <c r="A15" s="197">
        <v>41153</v>
      </c>
      <c r="B15" s="200">
        <v>9.4</v>
      </c>
      <c r="C15" s="7">
        <f>[4]branche!H17/[4]branche!H21-1</f>
        <v>2.4368378465302376E-2</v>
      </c>
    </row>
    <row r="16" spans="1:3">
      <c r="A16" s="197">
        <v>41061</v>
      </c>
      <c r="B16" s="200">
        <v>9.3000000000000007</v>
      </c>
      <c r="C16" s="7">
        <f>[4]branche!H18/[4]branche!H22-1</f>
        <v>2.1791795354625165E-2</v>
      </c>
    </row>
    <row r="17" spans="1:3">
      <c r="A17" s="197">
        <v>40969</v>
      </c>
      <c r="B17" s="200">
        <v>9.1</v>
      </c>
      <c r="C17" s="7">
        <f>[4]branche!H19/[4]branche!H23-1</f>
        <v>2.06451826290035E-2</v>
      </c>
    </row>
    <row r="18" spans="1:3">
      <c r="A18" s="197">
        <v>40878</v>
      </c>
      <c r="B18" s="200">
        <v>9</v>
      </c>
      <c r="C18" s="7">
        <f>[4]branche!H20/[4]branche!H24-1</f>
        <v>2.0907721107594979E-2</v>
      </c>
    </row>
    <row r="19" spans="1:3">
      <c r="A19" s="197">
        <v>40787</v>
      </c>
      <c r="B19" s="200">
        <v>8.8000000000000007</v>
      </c>
      <c r="C19" s="7">
        <f>[4]branche!H21/[4]branche!H25-1</f>
        <v>1.6014211838269787E-2</v>
      </c>
    </row>
    <row r="20" spans="1:3">
      <c r="A20" s="197">
        <v>40695</v>
      </c>
      <c r="B20" s="200">
        <v>8.6999999999999993</v>
      </c>
      <c r="C20" s="7">
        <f>[4]branche!H22/[4]branche!H26-1</f>
        <v>1.6606876101771917E-2</v>
      </c>
    </row>
    <row r="21" spans="1:3">
      <c r="A21" s="197">
        <v>40603</v>
      </c>
      <c r="B21" s="200">
        <v>8.6999999999999993</v>
      </c>
      <c r="C21" s="7">
        <f>[4]branche!H23/[4]branche!H27-1</f>
        <v>1.6494366399843807E-2</v>
      </c>
    </row>
    <row r="22" spans="1:3">
      <c r="A22" s="197">
        <v>40513</v>
      </c>
      <c r="B22" s="200">
        <v>8.8000000000000007</v>
      </c>
      <c r="C22" s="7">
        <f>[4]branche!H24/[4]branche!H28-1</f>
        <v>1.756154101376195E-2</v>
      </c>
    </row>
    <row r="23" spans="1:3">
      <c r="A23" s="197">
        <v>40422</v>
      </c>
      <c r="B23" s="200">
        <v>8.8000000000000007</v>
      </c>
      <c r="C23" s="7">
        <f>[4]branche!H25/[4]branche!H29-1</f>
        <v>2.5005147124582461E-2</v>
      </c>
    </row>
    <row r="24" spans="1:3">
      <c r="A24" s="197">
        <v>40330</v>
      </c>
      <c r="B24" s="200">
        <v>8.9</v>
      </c>
      <c r="C24" s="7">
        <f>[4]branche!H26/[4]branche!H30-1</f>
        <v>2.885977014013541E-2</v>
      </c>
    </row>
    <row r="25" spans="1:3">
      <c r="A25" s="197">
        <v>40238</v>
      </c>
      <c r="B25" s="200">
        <v>9</v>
      </c>
      <c r="C25" s="7">
        <f>[4]branche!H27/[4]branche!H31-1</f>
        <v>3.166779603458858E-2</v>
      </c>
    </row>
    <row r="26" spans="1:3">
      <c r="A26" s="197">
        <v>40148</v>
      </c>
      <c r="B26" s="200">
        <v>9.1999999999999993</v>
      </c>
      <c r="C26" s="7">
        <f>[4]branche!H28/[4]branche!H32-1</f>
        <v>2.7870636402880677E-2</v>
      </c>
    </row>
    <row r="27" spans="1:3">
      <c r="A27" s="197">
        <v>40057</v>
      </c>
      <c r="B27" s="200">
        <v>8.8000000000000007</v>
      </c>
      <c r="C27" s="7">
        <f>[4]branche!H29/[4]branche!H33-1</f>
        <v>2.2729206999913654E-2</v>
      </c>
    </row>
    <row r="28" spans="1:3">
      <c r="A28" s="197">
        <v>39965</v>
      </c>
      <c r="B28" s="200">
        <v>8.8000000000000007</v>
      </c>
      <c r="C28" s="7">
        <f>[4]branche!H30/[4]branche!H34-1</f>
        <v>2.2230157204351286E-2</v>
      </c>
    </row>
    <row r="29" spans="1:3">
      <c r="A29" s="197">
        <v>39873</v>
      </c>
      <c r="B29" s="200">
        <v>8.1999999999999993</v>
      </c>
      <c r="C29" s="7">
        <f>[4]branche!H31/[4]branche!H35-1</f>
        <v>2.1200123852371577E-2</v>
      </c>
    </row>
    <row r="30" spans="1:3">
      <c r="A30" s="197">
        <v>39783</v>
      </c>
      <c r="B30" s="200">
        <v>7.4</v>
      </c>
      <c r="C30" s="7">
        <f>[4]branche!H32/[4]branche!H36-1</f>
        <v>2.6570283870308131E-2</v>
      </c>
    </row>
    <row r="31" spans="1:3">
      <c r="A31" s="197">
        <v>39692</v>
      </c>
      <c r="B31" s="200">
        <v>7.1</v>
      </c>
      <c r="C31" s="7">
        <f>[4]branche!H33/[4]branche!H37-1</f>
        <v>3.0043687348844994E-2</v>
      </c>
    </row>
    <row r="32" spans="1:3">
      <c r="A32" s="197">
        <v>39600</v>
      </c>
      <c r="B32" s="200">
        <v>7</v>
      </c>
      <c r="C32" s="7">
        <f>[4]branche!H34/[4]branche!H38-1</f>
        <v>2.5907324940123821E-2</v>
      </c>
    </row>
    <row r="33" spans="1:3">
      <c r="A33" s="197">
        <v>39508</v>
      </c>
      <c r="B33" s="200">
        <v>6.8</v>
      </c>
      <c r="C33" s="7">
        <f>[4]branche!H35/[4]branche!H39-1</f>
        <v>2.0861951283232649E-2</v>
      </c>
    </row>
    <row r="34" spans="1:3">
      <c r="A34" s="197">
        <v>39417</v>
      </c>
      <c r="B34" s="200">
        <v>7.2</v>
      </c>
      <c r="C34" s="7">
        <f>[4]branche!H36/[4]branche!H40-1</f>
        <v>1.2100781711185116E-2</v>
      </c>
    </row>
    <row r="35" spans="1:3">
      <c r="A35" s="197">
        <v>39326</v>
      </c>
      <c r="B35" s="200">
        <v>7.6</v>
      </c>
      <c r="C35" s="7">
        <f>[4]branche!H37/[4]branche!H41-1</f>
        <v>1.3145634674261775E-2</v>
      </c>
    </row>
    <row r="36" spans="1:3">
      <c r="A36" s="197">
        <v>39234</v>
      </c>
      <c r="B36" s="200">
        <v>7.8</v>
      </c>
      <c r="C36" s="7">
        <f>[4]branche!H38/[4]branche!H42-1</f>
        <v>1.754983379211561E-2</v>
      </c>
    </row>
    <row r="37" spans="1:3">
      <c r="A37" s="197">
        <v>39142</v>
      </c>
      <c r="B37" s="200">
        <v>8.1</v>
      </c>
      <c r="C37" s="7">
        <f>[4]branche!H39/[4]branche!H43-1</f>
        <v>2.5868005912402348E-2</v>
      </c>
    </row>
    <row r="38" spans="1:3">
      <c r="A38" s="197">
        <v>39052</v>
      </c>
      <c r="B38" s="200">
        <v>8</v>
      </c>
      <c r="C38" s="7">
        <f>[4]branche!H40/[4]branche!H44-1</f>
        <v>3.7774210303830991E-2</v>
      </c>
    </row>
    <row r="39" spans="1:3">
      <c r="A39" s="197">
        <v>38961</v>
      </c>
      <c r="B39" s="200">
        <v>8.5</v>
      </c>
      <c r="C39" s="7">
        <f>[4]branche!H41/[4]branche!H45-1</f>
        <v>4.2441138045738347E-2</v>
      </c>
    </row>
    <row r="40" spans="1:3">
      <c r="A40" s="197">
        <v>38869</v>
      </c>
      <c r="B40" s="200">
        <v>8.6</v>
      </c>
      <c r="C40" s="7">
        <f>[4]branche!H42/[4]branche!H46-1</f>
        <v>4.5284175778297575E-2</v>
      </c>
    </row>
    <row r="41" spans="1:3">
      <c r="A41" s="197">
        <v>38777</v>
      </c>
      <c r="B41" s="200">
        <v>8.6999999999999993</v>
      </c>
      <c r="C41" s="7">
        <f>[4]branche!H43/[4]branche!H47-1</f>
        <v>4.434014946962983E-2</v>
      </c>
    </row>
    <row r="42" spans="1:3">
      <c r="A42" s="197">
        <v>38687</v>
      </c>
      <c r="B42" s="200">
        <v>8.6999999999999993</v>
      </c>
      <c r="C42" s="7">
        <f>[4]branche!H44/[4]branche!H48-1</f>
        <v>4.1680285640211645E-2</v>
      </c>
    </row>
    <row r="43" spans="1:3">
      <c r="A43" s="197">
        <v>38596</v>
      </c>
      <c r="B43" s="200">
        <v>8.6</v>
      </c>
      <c r="C43" s="7">
        <f>[4]branche!H45/[4]branche!H49-1</f>
        <v>3.4470249064085801E-2</v>
      </c>
    </row>
    <row r="44" spans="1:3">
      <c r="A44" s="197">
        <v>38504</v>
      </c>
      <c r="B44" s="200">
        <v>8.4</v>
      </c>
      <c r="C44" s="7">
        <f>[4]branche!H46/[4]branche!H50-1</f>
        <v>2.7546320103236432E-2</v>
      </c>
    </row>
    <row r="45" spans="1:3">
      <c r="A45" s="197">
        <v>38412</v>
      </c>
      <c r="B45" s="200">
        <v>8.3000000000000007</v>
      </c>
      <c r="C45" s="7">
        <f>[4]branche!H47/[4]branche!H51-1</f>
        <v>2.2928151412188402E-2</v>
      </c>
    </row>
    <row r="46" spans="1:3">
      <c r="A46" s="197">
        <v>38322</v>
      </c>
      <c r="B46" s="200">
        <v>8.5</v>
      </c>
      <c r="C46" s="7">
        <f>[4]branche!H48/[4]branche!H52-1</f>
        <v>2.2987339749984681E-2</v>
      </c>
    </row>
    <row r="47" spans="1:3">
      <c r="A47" s="197">
        <v>38231</v>
      </c>
      <c r="B47" s="200">
        <v>8.5</v>
      </c>
      <c r="C47" s="7">
        <f>[4]branche!H49/[4]branche!H53-1</f>
        <v>1.9141135515643226E-2</v>
      </c>
    </row>
    <row r="48" spans="1:3">
      <c r="A48" s="197">
        <v>38139</v>
      </c>
      <c r="B48" s="200">
        <v>8.4</v>
      </c>
      <c r="C48" s="7">
        <f>[4]branche!H50/[4]branche!H54-1</f>
        <v>2.2982688388405448E-2</v>
      </c>
    </row>
    <row r="49" spans="1:3">
      <c r="A49" s="197">
        <v>38047</v>
      </c>
      <c r="B49" s="200">
        <v>8.6</v>
      </c>
      <c r="C49" s="7">
        <f>[4]branche!H51/[4]branche!H55-1</f>
        <v>2.5715929447791774E-2</v>
      </c>
    </row>
    <row r="50" spans="1:3">
      <c r="A50" s="197">
        <v>37956</v>
      </c>
      <c r="B50" s="200">
        <v>8.4</v>
      </c>
      <c r="C50" s="7">
        <f>[4]branche!H52/[4]branche!H56-1</f>
        <v>2.3094608331521993E-2</v>
      </c>
    </row>
    <row r="51" spans="1:3">
      <c r="A51" s="197">
        <v>37865</v>
      </c>
      <c r="B51" s="200">
        <v>8</v>
      </c>
      <c r="C51" s="7">
        <f>[4]branche!H53/[4]branche!H57-1</f>
        <v>2.7779076979136175E-2</v>
      </c>
    </row>
    <row r="52" spans="1:3">
      <c r="A52" s="197">
        <v>37773</v>
      </c>
      <c r="B52" s="200">
        <v>8.1</v>
      </c>
      <c r="C52" s="7">
        <f>[4]branche!H54/[4]branche!H58-1</f>
        <v>2.8978632822070916E-2</v>
      </c>
    </row>
    <row r="53" spans="1:3">
      <c r="A53" s="197">
        <v>37681</v>
      </c>
      <c r="B53" s="200">
        <v>8</v>
      </c>
      <c r="C53" s="7">
        <f>[4]branche!H55/[4]branche!H59-1</f>
        <v>4.2369213428104402E-2</v>
      </c>
    </row>
    <row r="54" spans="1:3">
      <c r="A54" s="197">
        <v>37591</v>
      </c>
      <c r="B54" s="201">
        <v>7.6</v>
      </c>
      <c r="C54" s="7">
        <f>[4]branche!H56/[4]branche!H60-1</f>
        <v>5.6214431731012482E-2</v>
      </c>
    </row>
    <row r="55" spans="1:3">
      <c r="A55" s="197">
        <v>37500</v>
      </c>
      <c r="B55" s="201">
        <v>7.5</v>
      </c>
      <c r="C55" s="7">
        <f>[4]branche!H57/[4]branche!H61-1</f>
        <v>6.0826067071917844E-2</v>
      </c>
    </row>
    <row r="56" spans="1:3">
      <c r="A56" s="197">
        <v>37408</v>
      </c>
      <c r="B56" s="201">
        <v>7.5</v>
      </c>
      <c r="C56" s="7">
        <f>[4]branche!H58/[4]branche!H62-1</f>
        <v>6.4746549388567054E-2</v>
      </c>
    </row>
    <row r="57" spans="1:3">
      <c r="A57" s="197">
        <v>37316</v>
      </c>
      <c r="B57" s="201">
        <v>7.5</v>
      </c>
      <c r="C57" s="7">
        <f>[4]branche!H59/[4]branche!H63-1</f>
        <v>5.898018756710921E-2</v>
      </c>
    </row>
    <row r="58" spans="1:3">
      <c r="A58" s="197">
        <v>37226</v>
      </c>
      <c r="B58" s="201">
        <v>7.5</v>
      </c>
      <c r="C58" s="7">
        <f>[4]branche!H60/[4]branche!H64-1</f>
        <v>4.2550805873743602E-2</v>
      </c>
    </row>
    <row r="59" spans="1:3">
      <c r="A59" s="197">
        <v>37135</v>
      </c>
      <c r="B59" s="201">
        <v>7.4</v>
      </c>
      <c r="C59" s="7">
        <f>[4]branche!H61/[4]branche!H65-1</f>
        <v>3.9618612243341511E-2</v>
      </c>
    </row>
    <row r="60" spans="1:3">
      <c r="A60" s="197">
        <v>37043</v>
      </c>
      <c r="B60" s="201">
        <v>7.3</v>
      </c>
      <c r="C60" s="7">
        <f>[4]branche!H62/[4]branche!H66-1</f>
        <v>3.7704830885922469E-2</v>
      </c>
    </row>
    <row r="61" spans="1:3">
      <c r="A61" s="197">
        <v>36951</v>
      </c>
      <c r="B61" s="201">
        <v>7.4</v>
      </c>
      <c r="C61" s="7">
        <f>[4]branche!H63/[4]branche!H67-1</f>
        <v>3.487848047729436E-2</v>
      </c>
    </row>
    <row r="62" spans="1:3">
      <c r="A62" s="197">
        <v>36861</v>
      </c>
      <c r="B62" s="201">
        <v>7.7</v>
      </c>
      <c r="C62" s="7">
        <f>[4]branche!H64/[4]branche!H68-1</f>
        <v>4.6897100839515815E-2</v>
      </c>
    </row>
    <row r="63" spans="1:3">
      <c r="A63" s="197">
        <v>36770</v>
      </c>
      <c r="B63" s="201">
        <v>8</v>
      </c>
      <c r="C63" s="7">
        <f>[4]branche!H65/[4]branche!H69-1</f>
        <v>5.0801537557891185E-2</v>
      </c>
    </row>
    <row r="64" spans="1:3">
      <c r="A64" s="197">
        <v>36678</v>
      </c>
      <c r="B64" s="201">
        <v>8.3000000000000007</v>
      </c>
      <c r="C64" s="7">
        <f>[4]branche!H66/[4]branche!H70-1</f>
        <v>5.0127133045431815E-2</v>
      </c>
    </row>
    <row r="65" spans="1:3">
      <c r="A65" s="197">
        <v>36586</v>
      </c>
      <c r="B65" s="201">
        <v>8.6999999999999993</v>
      </c>
      <c r="C65" s="7">
        <f>[4]branche!H67/[4]branche!H71-1</f>
        <v>4.3166179318902209E-2</v>
      </c>
    </row>
    <row r="66" spans="1:3">
      <c r="A66" s="197">
        <v>36495</v>
      </c>
      <c r="B66" s="201">
        <v>9.1</v>
      </c>
      <c r="C66" s="7">
        <f>[4]branche!H68/[4]branche!H72-1</f>
        <v>3.625346908286553E-2</v>
      </c>
    </row>
    <row r="67" spans="1:3">
      <c r="A67" s="197">
        <v>36404</v>
      </c>
      <c r="B67" s="201">
        <v>9.5</v>
      </c>
      <c r="C67" s="7">
        <f>[4]branche!H69/[4]branche!H73-1</f>
        <v>3.1352907083616266E-2</v>
      </c>
    </row>
    <row r="68" spans="1:3">
      <c r="A68" s="197">
        <v>36312</v>
      </c>
      <c r="B68" s="201">
        <v>9.8000000000000007</v>
      </c>
      <c r="C68" s="7">
        <f>[4]branche!H70/[4]branche!H74-1</f>
        <v>2.9089974371335092E-2</v>
      </c>
    </row>
    <row r="69" spans="1:3">
      <c r="A69" s="197">
        <v>36220</v>
      </c>
      <c r="B69" s="201">
        <v>9.9</v>
      </c>
      <c r="C69" s="7">
        <f>[4]branche!H71/[4]branche!H75-1</f>
        <v>3.0642086971669258E-2</v>
      </c>
    </row>
    <row r="70" spans="1:3">
      <c r="A70" s="197">
        <v>36130</v>
      </c>
      <c r="B70" s="201">
        <v>9.8000000000000007</v>
      </c>
      <c r="C70" s="7">
        <f>[4]branche!H72/[4]branche!H76-1</f>
        <v>3.1436570578651901E-2</v>
      </c>
    </row>
    <row r="71" spans="1:3">
      <c r="A71" s="197">
        <v>36039</v>
      </c>
      <c r="B71" s="201">
        <v>9.8000000000000007</v>
      </c>
      <c r="C71" s="7">
        <f>[4]branche!H73/[4]branche!H77-1</f>
        <v>2.8649521719469773E-2</v>
      </c>
    </row>
    <row r="72" spans="1:3">
      <c r="A72" s="197">
        <v>35947</v>
      </c>
      <c r="B72" s="201">
        <v>9.9</v>
      </c>
      <c r="C72" s="7">
        <f>[4]branche!H74/[4]branche!H78-1</f>
        <v>2.5565991278165168E-2</v>
      </c>
    </row>
    <row r="73" spans="1:3">
      <c r="A73" s="197">
        <v>35855</v>
      </c>
      <c r="B73" s="201">
        <v>10</v>
      </c>
      <c r="C73" s="7">
        <f>[4]branche!H75/[4]branche!H79-1</f>
        <v>2.7771367985948148E-2</v>
      </c>
    </row>
    <row r="74" spans="1:3">
      <c r="A74" s="197">
        <v>35765</v>
      </c>
      <c r="B74" s="201">
        <v>10.199999999999999</v>
      </c>
      <c r="C74" s="7">
        <f>[4]branche!H76/[4]branche!H80-1</f>
        <v>2.6319985345177654E-2</v>
      </c>
    </row>
    <row r="75" spans="1:3">
      <c r="A75" s="197">
        <v>35674</v>
      </c>
      <c r="B75" s="201">
        <v>10.3</v>
      </c>
      <c r="C75" s="7">
        <f>[4]branche!H77/[4]branche!H81-1</f>
        <v>2.3497052972307308E-2</v>
      </c>
    </row>
    <row r="76" spans="1:3">
      <c r="A76" s="197">
        <v>35582</v>
      </c>
      <c r="B76" s="201">
        <v>10.4</v>
      </c>
      <c r="C76" s="7">
        <f>[4]branche!H78/[4]branche!H82-1</f>
        <v>2.3435316999498745E-2</v>
      </c>
    </row>
    <row r="77" spans="1:3">
      <c r="A77" s="197">
        <v>35490</v>
      </c>
      <c r="B77" s="201">
        <v>10.3</v>
      </c>
      <c r="C77" s="7">
        <f>[4]branche!H79/[4]branche!H83-1</f>
        <v>2.1565452123133433E-2</v>
      </c>
    </row>
    <row r="78" spans="1:3">
      <c r="A78" s="197">
        <v>35400</v>
      </c>
      <c r="B78" s="201">
        <v>10.199999999999999</v>
      </c>
      <c r="C78" s="7">
        <f>[4]branche!H80/[4]branche!H84-1</f>
        <v>2.0794757057909008E-2</v>
      </c>
    </row>
    <row r="79" spans="1:3">
      <c r="A79" s="197">
        <v>35309</v>
      </c>
      <c r="B79" s="201">
        <v>10.199999999999999</v>
      </c>
      <c r="C79" s="7">
        <f>[4]branche!H81/[4]branche!H85-1</f>
        <v>2.3022408399997918E-2</v>
      </c>
    </row>
    <row r="80" spans="1:3">
      <c r="A80" s="197">
        <v>35217</v>
      </c>
      <c r="B80" s="201">
        <v>10.199999999999999</v>
      </c>
      <c r="C80" s="7">
        <f>[4]branche!H82/[4]branche!H86-1</f>
        <v>2.4663852050830659E-2</v>
      </c>
    </row>
    <row r="81" spans="1:3">
      <c r="A81" s="197">
        <v>35125</v>
      </c>
      <c r="B81" s="201">
        <v>9.9</v>
      </c>
      <c r="C81" s="7">
        <f>[4]branche!H83/[4]branche!H87-1</f>
        <v>2.9030452533138851E-2</v>
      </c>
    </row>
    <row r="82" spans="1:3">
      <c r="A82" s="197">
        <v>35034</v>
      </c>
      <c r="B82" s="201">
        <v>9.6</v>
      </c>
      <c r="C82" s="7">
        <f>[4]branche!H84/[4]branche!H88-1</f>
        <v>3.0951875571833876E-2</v>
      </c>
    </row>
    <row r="83" spans="1:3">
      <c r="A83" s="197">
        <v>34943</v>
      </c>
      <c r="B83" s="201">
        <v>9.5</v>
      </c>
      <c r="C83" s="7">
        <f>[4]branche!H85/[4]branche!H89-1</f>
        <v>3.9634469887074308E-2</v>
      </c>
    </row>
    <row r="84" spans="1:3">
      <c r="A84" s="197">
        <v>34851</v>
      </c>
      <c r="B84" s="201">
        <v>9.6999999999999993</v>
      </c>
      <c r="C84" s="7">
        <f>[4]branche!H86/[4]branche!H90-1</f>
        <v>4.0963908865433662E-2</v>
      </c>
    </row>
    <row r="85" spans="1:3">
      <c r="A85" s="197">
        <v>34759</v>
      </c>
      <c r="B85" s="201">
        <v>9.9</v>
      </c>
      <c r="C85" s="7">
        <f>[4]branche!H87/[4]branche!H91-1</f>
        <v>3.297880377478446E-2</v>
      </c>
    </row>
    <row r="86" spans="1:3">
      <c r="A86" s="197">
        <v>34669</v>
      </c>
      <c r="B86" s="201">
        <v>10</v>
      </c>
      <c r="C86" s="7">
        <f>[4]branche!H88/[4]branche!H92-1</f>
        <v>2.8577769093167005E-2</v>
      </c>
    </row>
    <row r="87" spans="1:3">
      <c r="A87" s="197">
        <v>34578</v>
      </c>
      <c r="B87" s="201">
        <v>10.3</v>
      </c>
      <c r="C87" s="7">
        <f>[4]branche!H89/[4]branche!H93-1</f>
        <v>2.0631943990303103E-2</v>
      </c>
    </row>
    <row r="88" spans="1:3">
      <c r="A88" s="197">
        <v>34486</v>
      </c>
      <c r="B88" s="201">
        <v>10.4</v>
      </c>
      <c r="C88" s="7">
        <f>[4]branche!H90/[4]branche!H94-1</f>
        <v>1.6019483566377613E-2</v>
      </c>
    </row>
    <row r="89" spans="1:3">
      <c r="A89" s="197">
        <v>34394</v>
      </c>
      <c r="B89" s="201">
        <v>10.3</v>
      </c>
      <c r="C89" s="7">
        <f>[4]branche!H91/[4]branche!H95-1</f>
        <v>1.9566027470476755E-2</v>
      </c>
    </row>
    <row r="90" spans="1:3">
      <c r="A90" s="197">
        <v>34304</v>
      </c>
      <c r="B90" s="201">
        <v>10.1</v>
      </c>
      <c r="C90" s="7">
        <f>[4]branche!H92/[4]branche!H96-1</f>
        <v>2.6987075610961586E-2</v>
      </c>
    </row>
    <row r="91" spans="1:3">
      <c r="A91" s="197">
        <v>34213</v>
      </c>
      <c r="B91" s="201">
        <v>9.8000000000000007</v>
      </c>
      <c r="C91" s="7">
        <f>[4]branche!H93/[4]branche!H97-1</f>
        <v>3.4653727391014577E-2</v>
      </c>
    </row>
    <row r="92" spans="1:3">
      <c r="A92" s="197">
        <v>34121</v>
      </c>
      <c r="B92" s="201">
        <v>9.5</v>
      </c>
      <c r="C92" s="7">
        <f>[4]branche!H94/[4]branche!H98-1</f>
        <v>4.4683469217023264E-2</v>
      </c>
    </row>
    <row r="93" spans="1:3">
      <c r="A93" s="197">
        <v>34029</v>
      </c>
      <c r="B93" s="201">
        <v>9.1999999999999993</v>
      </c>
      <c r="C93" s="7">
        <f>[4]branche!H95/[4]branche!H99-1</f>
        <v>4.3812409630876958E-2</v>
      </c>
    </row>
    <row r="94" spans="1:3">
      <c r="A94" s="197">
        <v>33939</v>
      </c>
      <c r="B94" s="201">
        <v>8.9</v>
      </c>
      <c r="C94" s="7">
        <f>[4]branche!H96/[4]branche!H100-1</f>
        <v>4.6902090317149314E-2</v>
      </c>
    </row>
    <row r="95" spans="1:3">
      <c r="A95" s="197">
        <v>33848</v>
      </c>
      <c r="B95" s="201">
        <v>8.8000000000000007</v>
      </c>
      <c r="C95" s="7">
        <f>[4]branche!H97/[4]branche!H101-1</f>
        <v>4.9788931444857631E-2</v>
      </c>
    </row>
    <row r="96" spans="1:3">
      <c r="A96" s="197">
        <v>33756</v>
      </c>
      <c r="B96" s="201">
        <v>8.6</v>
      </c>
      <c r="C96" s="7">
        <f>[4]branche!H98/[4]branche!H102-1</f>
        <v>4.4280860422263979E-2</v>
      </c>
    </row>
    <row r="97" spans="1:3">
      <c r="A97" s="197">
        <v>33664</v>
      </c>
      <c r="B97" s="201">
        <v>8.3000000000000007</v>
      </c>
      <c r="C97" s="7">
        <f>[4]branche!H99/[4]branche!H103-1</f>
        <v>5.4767777907710258E-2</v>
      </c>
    </row>
    <row r="98" spans="1:3">
      <c r="A98" s="197">
        <v>33573</v>
      </c>
      <c r="B98" s="201">
        <v>8.1</v>
      </c>
      <c r="C98" s="7">
        <f>[4]branche!H100/[4]branche!H104-1</f>
        <v>4.4591996461095462E-2</v>
      </c>
    </row>
    <row r="99" spans="1:3">
      <c r="A99" s="197">
        <v>33482</v>
      </c>
      <c r="B99" s="201">
        <v>7.9</v>
      </c>
      <c r="C99" s="7">
        <f>[4]branche!H101/[4]branche!H105-1</f>
        <v>4.1368178380853937E-2</v>
      </c>
    </row>
    <row r="100" spans="1:3">
      <c r="A100" s="197">
        <v>33390</v>
      </c>
      <c r="B100" s="201">
        <v>7.7</v>
      </c>
      <c r="C100" s="7">
        <f>[4]branche!H102/[4]branche!H106-1</f>
        <v>4.7846737161587827E-2</v>
      </c>
    </row>
    <row r="101" spans="1:3">
      <c r="A101" s="197">
        <v>33298</v>
      </c>
      <c r="B101" s="201">
        <v>7.5</v>
      </c>
      <c r="C101" s="7">
        <f>[4]branche!H103/[4]branche!H107-1</f>
        <v>5.1002409666615955E-2</v>
      </c>
    </row>
    <row r="102" spans="1:3">
      <c r="A102" s="197">
        <v>33208</v>
      </c>
      <c r="B102" s="201">
        <v>7.6</v>
      </c>
      <c r="C102" s="7">
        <f>[4]branche!H104/[4]branche!H108-1</f>
        <v>5.7674214849758654E-2</v>
      </c>
    </row>
    <row r="103" spans="1:3">
      <c r="A103" s="197">
        <v>33117</v>
      </c>
      <c r="B103" s="201">
        <v>7.6</v>
      </c>
      <c r="C103" s="7">
        <f>[4]branche!H105/[4]branche!H109-1</f>
        <v>6.4780256048708518E-2</v>
      </c>
    </row>
    <row r="104" spans="1:3">
      <c r="A104" s="197">
        <v>33025</v>
      </c>
      <c r="B104" s="201">
        <v>7.6</v>
      </c>
      <c r="C104" s="7">
        <f>[4]branche!H106/[4]branche!H110-1</f>
        <v>6.2210869698593019E-2</v>
      </c>
    </row>
    <row r="105" spans="1:3">
      <c r="A105" s="197">
        <v>32933</v>
      </c>
      <c r="B105" s="201">
        <v>7.7</v>
      </c>
      <c r="C105" s="7">
        <f>[4]branche!H107/[4]branche!H111-1</f>
        <v>5.9562835126092617E-2</v>
      </c>
    </row>
    <row r="106" spans="1:3">
      <c r="A106" s="197">
        <v>32843</v>
      </c>
      <c r="B106" s="201">
        <v>7.7</v>
      </c>
      <c r="C106" s="7">
        <f>[4]branche!H108/[4]branche!H112-1</f>
        <v>6.2905610960676484E-2</v>
      </c>
    </row>
    <row r="107" spans="1:3">
      <c r="A107" s="197">
        <v>32752</v>
      </c>
      <c r="B107" s="201">
        <v>7.8</v>
      </c>
      <c r="C107" s="7">
        <f>[4]branche!H109/[4]branche!H113-1</f>
        <v>5.6302922674397182E-2</v>
      </c>
    </row>
    <row r="108" spans="1:3">
      <c r="A108" s="197">
        <v>32660</v>
      </c>
      <c r="B108" s="201">
        <v>7.9</v>
      </c>
      <c r="C108" s="7">
        <f>[4]branche!H110/[4]branche!H114-1</f>
        <v>5.696115367869159E-2</v>
      </c>
    </row>
    <row r="109" spans="1:3">
      <c r="A109" s="197">
        <v>32568</v>
      </c>
      <c r="B109" s="201">
        <v>8</v>
      </c>
      <c r="C109" s="7">
        <f>[4]branche!H111/[4]branche!H115-1</f>
        <v>4.8155643563748463E-2</v>
      </c>
    </row>
    <row r="110" spans="1:3">
      <c r="A110" s="197">
        <v>32478</v>
      </c>
      <c r="B110" s="201">
        <v>8.1999999999999993</v>
      </c>
      <c r="C110" s="7">
        <f>[4]branche!H112/[4]branche!H116-1</f>
        <v>4.5186944784124883E-2</v>
      </c>
    </row>
    <row r="111" spans="1:3">
      <c r="A111" s="197">
        <v>32387</v>
      </c>
      <c r="B111" s="201">
        <v>8.4</v>
      </c>
      <c r="C111" s="7">
        <f>[4]branche!H113/[4]branche!H117-1</f>
        <v>4.1941458165041023E-2</v>
      </c>
    </row>
    <row r="112" spans="1:3">
      <c r="A112" s="197">
        <v>32295</v>
      </c>
      <c r="B112" s="201">
        <v>8.4</v>
      </c>
      <c r="C112" s="7">
        <f>[4]branche!H114/[4]branche!H118-1</f>
        <v>3.8467811822139542E-2</v>
      </c>
    </row>
    <row r="113" spans="1:3">
      <c r="A113" s="197">
        <v>32203</v>
      </c>
      <c r="B113" s="201">
        <v>8.6</v>
      </c>
      <c r="C113" s="7">
        <f>[4]branche!H115/[4]branche!H119-1</f>
        <v>3.4484632833985396E-2</v>
      </c>
    </row>
    <row r="114" spans="1:3">
      <c r="A114" s="197">
        <v>32112</v>
      </c>
      <c r="B114" s="201">
        <v>8.6</v>
      </c>
      <c r="C114" s="7">
        <f>[4]branche!H116/[4]branche!H120-1</f>
        <v>3.3908434282638122E-2</v>
      </c>
    </row>
    <row r="115" spans="1:3">
      <c r="A115" s="197">
        <v>32021</v>
      </c>
      <c r="B115" s="201">
        <v>8.6999999999999993</v>
      </c>
      <c r="C115" s="7">
        <f>[4]branche!H117/[4]branche!H121-1</f>
        <v>2.637391287028068E-2</v>
      </c>
    </row>
    <row r="116" spans="1:3">
      <c r="A116" s="197">
        <v>31929</v>
      </c>
      <c r="B116" s="201">
        <v>8.8000000000000007</v>
      </c>
      <c r="C116" s="7">
        <f>[4]branche!H118/[4]branche!H122-1</f>
        <v>1.8038609278116846E-2</v>
      </c>
    </row>
    <row r="117" spans="1:3">
      <c r="A117" s="197">
        <v>31837</v>
      </c>
      <c r="B117" s="201">
        <v>8.8000000000000007</v>
      </c>
      <c r="C117" s="7">
        <f>[4]branche!H119/[4]branche!H123-1</f>
        <v>2.9311428079539681E-2</v>
      </c>
    </row>
    <row r="118" spans="1:3">
      <c r="A118" s="197">
        <v>31747</v>
      </c>
      <c r="B118" s="201">
        <v>8.6999999999999993</v>
      </c>
      <c r="C118" s="7">
        <f>[4]branche!H120/[4]branche!H124-1</f>
        <v>2.7568170365695366E-2</v>
      </c>
    </row>
    <row r="119" spans="1:3">
      <c r="A119" s="197">
        <v>31656</v>
      </c>
      <c r="B119" s="201">
        <v>8.6</v>
      </c>
      <c r="C119" s="7">
        <f>[4]branche!H121/[4]branche!H125-1</f>
        <v>4.1198724346665605E-2</v>
      </c>
    </row>
    <row r="120" spans="1:3">
      <c r="A120" s="197">
        <v>31564</v>
      </c>
      <c r="B120" s="201">
        <v>8.6</v>
      </c>
      <c r="C120" s="7">
        <f>[4]branche!H122/[4]branche!H126-1</f>
        <v>5.8265693307977706E-2</v>
      </c>
    </row>
    <row r="121" spans="1:3">
      <c r="A121" s="197">
        <v>31472</v>
      </c>
      <c r="B121" s="201">
        <v>8.5</v>
      </c>
      <c r="C121" s="7">
        <f>[4]branche!H123/[4]branche!H127-1</f>
        <v>6.4188932208947946E-2</v>
      </c>
    </row>
    <row r="122" spans="1:3">
      <c r="A122" s="197">
        <v>31382</v>
      </c>
      <c r="B122" s="201">
        <v>8.5</v>
      </c>
      <c r="C122" s="7">
        <f>[4]branche!H124/[4]branche!H128-1</f>
        <v>7.894276188100724E-2</v>
      </c>
    </row>
    <row r="123" spans="1:3">
      <c r="A123" s="197">
        <v>31291</v>
      </c>
      <c r="B123" s="201">
        <v>8.6</v>
      </c>
      <c r="C123" s="7">
        <f>[4]branche!H125/[4]branche!H129-1</f>
        <v>8.9740722857175825E-2</v>
      </c>
    </row>
    <row r="124" spans="1:3">
      <c r="A124" s="197">
        <v>31199</v>
      </c>
      <c r="B124" s="201">
        <v>8.5</v>
      </c>
      <c r="C124" s="7">
        <f>[4]branche!H126/[4]branche!H130-1</f>
        <v>8.1653662184775655E-2</v>
      </c>
    </row>
    <row r="125" spans="1:3">
      <c r="A125" s="197">
        <v>31107</v>
      </c>
      <c r="B125" s="201">
        <v>8.5</v>
      </c>
      <c r="C125" s="7">
        <f>[4]branche!H127/[4]branche!H131-1</f>
        <v>8.3150714772594281E-2</v>
      </c>
    </row>
    <row r="126" spans="1:3">
      <c r="A126" s="197">
        <v>31017</v>
      </c>
      <c r="B126" s="201">
        <v>8.4</v>
      </c>
      <c r="C126" s="7">
        <f>[4]branche!H128/[4]branche!H132-1</f>
        <v>7.8459778294575289E-2</v>
      </c>
    </row>
    <row r="127" spans="1:3">
      <c r="A127" s="197">
        <v>30926</v>
      </c>
      <c r="B127" s="201">
        <v>8.1999999999999993</v>
      </c>
      <c r="C127" s="7">
        <f>[4]branche!H129/[4]branche!H133-1</f>
        <v>7.4686744874985056E-2</v>
      </c>
    </row>
    <row r="128" spans="1:3">
      <c r="A128" s="197">
        <v>30834</v>
      </c>
      <c r="B128" s="201">
        <v>8</v>
      </c>
      <c r="C128" s="7">
        <f>[4]branche!H130/[4]branche!H134-1</f>
        <v>9.2167427639601618E-2</v>
      </c>
    </row>
    <row r="129" spans="1:16">
      <c r="A129" s="197">
        <v>30742</v>
      </c>
      <c r="B129" s="201">
        <v>7.6</v>
      </c>
      <c r="C129" s="7">
        <f>[4]branche!H131/[4]branche!H135-1</f>
        <v>9.0751772690949029E-2</v>
      </c>
    </row>
    <row r="130" spans="1:16">
      <c r="A130" s="197">
        <v>30651</v>
      </c>
      <c r="B130" s="201">
        <v>7.2</v>
      </c>
      <c r="C130" s="7">
        <f>[4]branche!H132/[4]branche!H136-1</f>
        <v>0.10133810749713534</v>
      </c>
    </row>
    <row r="131" spans="1:16">
      <c r="A131" s="197">
        <v>30560</v>
      </c>
      <c r="B131" s="201">
        <v>6.9</v>
      </c>
      <c r="C131" s="7">
        <f>[4]branche!H133/[4]branche!H137-1</f>
        <v>0.10501177080864021</v>
      </c>
      <c r="N131" s="248"/>
      <c r="O131" s="266"/>
      <c r="P131" s="266"/>
    </row>
    <row r="132" spans="1:16">
      <c r="A132" s="197">
        <v>30468</v>
      </c>
      <c r="B132" s="201">
        <v>6.7</v>
      </c>
      <c r="C132" s="7">
        <f>[4]branche!H134/[4]branche!H138-1</f>
        <v>0.10928901884520603</v>
      </c>
      <c r="N132" s="266"/>
      <c r="O132" s="266"/>
      <c r="P132" s="266"/>
    </row>
    <row r="133" spans="1:16">
      <c r="A133" s="197">
        <v>30376</v>
      </c>
      <c r="B133" s="201">
        <v>6.7</v>
      </c>
      <c r="C133" s="7">
        <f>[4]branche!H135/[4]branche!H139-1</f>
        <v>0.13058105523940333</v>
      </c>
    </row>
    <row r="134" spans="1:16">
      <c r="A134" s="197">
        <v>30286</v>
      </c>
      <c r="B134" s="201">
        <v>6.7</v>
      </c>
      <c r="C134" s="7">
        <f>[4]branche!H136/[4]branche!H140-1</f>
        <v>0.16446371190128306</v>
      </c>
    </row>
    <row r="135" spans="1:16">
      <c r="A135" s="197">
        <v>30195</v>
      </c>
      <c r="B135" s="201">
        <v>6.7</v>
      </c>
      <c r="C135" s="7">
        <f>[4]branche!H137/[4]branche!H141-1</f>
        <v>0.19496661372567448</v>
      </c>
    </row>
    <row r="136" spans="1:16">
      <c r="A136" s="197">
        <v>30103</v>
      </c>
      <c r="B136" s="201">
        <v>6.5</v>
      </c>
      <c r="C136" s="7">
        <f>[4]branche!H138/[4]branche!H142-1</f>
        <v>0.20932883512156675</v>
      </c>
    </row>
    <row r="137" spans="1:16">
      <c r="A137" s="197">
        <v>30011</v>
      </c>
      <c r="B137" s="201">
        <v>6.4</v>
      </c>
      <c r="C137" s="7">
        <f>[4]branche!H139/[4]branche!H143-1</f>
        <v>0.20522787498823436</v>
      </c>
    </row>
    <row r="138" spans="1:16">
      <c r="A138" s="197">
        <v>29921</v>
      </c>
      <c r="B138" s="201">
        <v>6.4</v>
      </c>
      <c r="C138" s="7">
        <f>[4]branche!H140/[4]branche!H144-1</f>
        <v>0.17257715584820943</v>
      </c>
    </row>
    <row r="139" spans="1:16">
      <c r="A139" s="197">
        <v>29830</v>
      </c>
      <c r="B139" s="201">
        <v>6.2</v>
      </c>
      <c r="C139" s="7">
        <f>[4]branche!H141/[4]branche!H145-1</f>
        <v>0.14802357788850595</v>
      </c>
    </row>
    <row r="140" spans="1:16">
      <c r="A140" s="197">
        <v>29738</v>
      </c>
      <c r="B140" s="201">
        <v>5.9</v>
      </c>
      <c r="C140" s="7">
        <f>[4]branche!H142/[4]branche!H146-1</f>
        <v>0.13826477220225941</v>
      </c>
    </row>
    <row r="141" spans="1:16">
      <c r="A141" s="197">
        <v>29646</v>
      </c>
      <c r="B141" s="201">
        <v>5.6</v>
      </c>
      <c r="C141" s="7">
        <f>[4]branche!H143/[4]branche!H147-1</f>
        <v>0.13904423340637884</v>
      </c>
    </row>
    <row r="142" spans="1:16">
      <c r="A142" s="197">
        <v>29556</v>
      </c>
      <c r="B142" s="201">
        <v>5.3</v>
      </c>
      <c r="C142" s="7">
        <f>[4]branche!H144/[4]branche!H148-1</f>
        <v>0.14765621570217058</v>
      </c>
    </row>
    <row r="143" spans="1:16">
      <c r="A143" s="197">
        <v>29465</v>
      </c>
      <c r="B143" s="201">
        <v>5.0999999999999996</v>
      </c>
      <c r="C143" s="7">
        <f>[4]branche!H145/[4]branche!H149-1</f>
        <v>0.15319167858557869</v>
      </c>
    </row>
    <row r="144" spans="1:16">
      <c r="A144" s="197">
        <v>29373</v>
      </c>
      <c r="B144" s="201">
        <v>5</v>
      </c>
      <c r="C144" s="7">
        <f>[4]branche!H146/[4]branche!H150-1</f>
        <v>0.15350049274597577</v>
      </c>
    </row>
    <row r="145" spans="1:3">
      <c r="A145" s="197">
        <v>29281</v>
      </c>
      <c r="B145" s="201">
        <v>5</v>
      </c>
      <c r="C145" s="7">
        <f>[4]branche!H147/[4]branche!H151-1</f>
        <v>0.14698514323698331</v>
      </c>
    </row>
    <row r="146" spans="1:3">
      <c r="A146" s="197">
        <v>29190</v>
      </c>
      <c r="B146" s="201">
        <v>4.9000000000000004</v>
      </c>
      <c r="C146" s="7">
        <f>[4]branche!H148/[4]branche!H152-1</f>
        <v>0.13267634929262595</v>
      </c>
    </row>
    <row r="147" spans="1:3">
      <c r="A147" s="197">
        <v>29099</v>
      </c>
      <c r="B147" s="201">
        <v>4.9000000000000004</v>
      </c>
      <c r="C147" s="7">
        <f>[4]branche!H149/[4]branche!H153-1</f>
        <v>0.12853367574476571</v>
      </c>
    </row>
    <row r="148" spans="1:3">
      <c r="A148" s="197">
        <v>29007</v>
      </c>
      <c r="B148" s="201">
        <v>4.7</v>
      </c>
      <c r="C148" s="7">
        <f>[4]branche!H150/[4]branche!H154-1</f>
        <v>0.12884373820166251</v>
      </c>
    </row>
    <row r="149" spans="1:3">
      <c r="A149" s="197">
        <v>28915</v>
      </c>
      <c r="B149" s="201">
        <v>4.5999999999999996</v>
      </c>
      <c r="C149" s="7">
        <f>[4]branche!H151/[4]branche!H155-1</f>
        <v>0.1305125646434997</v>
      </c>
    </row>
    <row r="150" spans="1:3">
      <c r="A150" s="197">
        <v>28825</v>
      </c>
      <c r="B150" s="201">
        <v>4.5999999999999996</v>
      </c>
      <c r="C150" s="7">
        <f>[4]branche!H152/[4]branche!H156-1</f>
        <v>0.14120152050862211</v>
      </c>
    </row>
    <row r="151" spans="1:3">
      <c r="A151" s="197">
        <v>28734</v>
      </c>
      <c r="B151" s="201">
        <v>4.4000000000000004</v>
      </c>
      <c r="C151" s="7">
        <f>[4]branche!H153/[4]branche!H157-1</f>
        <v>0.14719473899808411</v>
      </c>
    </row>
    <row r="152" spans="1:3">
      <c r="A152" s="197">
        <v>28642</v>
      </c>
      <c r="B152" s="201">
        <v>4.0999999999999996</v>
      </c>
      <c r="C152" s="7">
        <f>[4]branche!H154/[4]branche!H158-1</f>
        <v>0.14606693640606871</v>
      </c>
    </row>
    <row r="153" spans="1:3">
      <c r="A153" s="197">
        <v>28550</v>
      </c>
      <c r="B153" s="201">
        <v>4</v>
      </c>
      <c r="C153" s="7">
        <f>[4]branche!H155/[4]branche!H159-1</f>
        <v>0.14607349880677245</v>
      </c>
    </row>
    <row r="154" spans="1:3">
      <c r="A154" s="197">
        <v>28460</v>
      </c>
      <c r="B154" s="201">
        <v>4.2</v>
      </c>
      <c r="C154" s="7">
        <f>[4]branche!H156/[4]branche!H160-1</f>
        <v>0.14861292209274635</v>
      </c>
    </row>
    <row r="155" spans="1:3">
      <c r="A155" s="197">
        <v>28369</v>
      </c>
      <c r="B155" s="201">
        <v>4.3</v>
      </c>
      <c r="C155" s="7">
        <f>[4]branche!H157/[4]branche!H161-1</f>
        <v>0.14860318996827404</v>
      </c>
    </row>
    <row r="156" spans="1:3">
      <c r="A156" s="197">
        <v>28277</v>
      </c>
      <c r="B156" s="201">
        <v>4.0999999999999996</v>
      </c>
      <c r="C156" s="7">
        <f>[4]branche!H158/[4]branche!H162-1</f>
        <v>0.15351602137670661</v>
      </c>
    </row>
    <row r="157" spans="1:3">
      <c r="A157" s="197">
        <v>28185</v>
      </c>
      <c r="B157" s="201">
        <v>3.8</v>
      </c>
      <c r="C157" s="7">
        <f>[4]branche!H159/[4]branche!H163-1</f>
        <v>0.15379077699000043</v>
      </c>
    </row>
    <row r="158" spans="1:3">
      <c r="A158" s="197">
        <v>28095</v>
      </c>
      <c r="B158" s="201">
        <v>3.6</v>
      </c>
      <c r="C158" s="7">
        <f>[4]branche!H160/[4]branche!H164-1</f>
        <v>0.14191934451229149</v>
      </c>
    </row>
    <row r="159" spans="1:3">
      <c r="A159" s="197">
        <v>28004</v>
      </c>
      <c r="B159" s="201">
        <v>3.6</v>
      </c>
      <c r="C159" s="7">
        <f>[4]branche!H161/[4]branche!H165-1</f>
        <v>0.13094088330000919</v>
      </c>
    </row>
    <row r="160" spans="1:3">
      <c r="A160" s="197">
        <v>27912</v>
      </c>
      <c r="B160" s="201">
        <v>3.7</v>
      </c>
      <c r="C160" s="7">
        <f>[4]branche!H162/[4]branche!H166-1</f>
        <v>0.13003758141427357</v>
      </c>
    </row>
    <row r="161" spans="1:3">
      <c r="A161" s="197">
        <v>27820</v>
      </c>
      <c r="B161" s="201">
        <v>3.6</v>
      </c>
      <c r="C161" s="7">
        <f>[4]branche!H163/[4]branche!H167-1</f>
        <v>0.14594252596591861</v>
      </c>
    </row>
    <row r="162" spans="1:3">
      <c r="A162" s="197">
        <v>27729</v>
      </c>
      <c r="B162" s="201">
        <v>3.6</v>
      </c>
      <c r="C162" s="7">
        <f>[4]branche!H164/[4]branche!H168-1</f>
        <v>0.18258885959469651</v>
      </c>
    </row>
    <row r="163" spans="1:3">
      <c r="A163" s="197">
        <v>27638</v>
      </c>
      <c r="B163" s="201">
        <v>3.5</v>
      </c>
      <c r="C163" s="7">
        <f>[4]branche!H165/[4]branche!H169-1</f>
        <v>0.19918123942715327</v>
      </c>
    </row>
    <row r="164" spans="1:3">
      <c r="A164" s="197">
        <v>27546</v>
      </c>
      <c r="B164" s="202">
        <v>3.2</v>
      </c>
      <c r="C164" s="7">
        <f>[4]branche!H166/[4]branche!H170-1</f>
        <v>0.21272047802883343</v>
      </c>
    </row>
    <row r="165" spans="1:3">
      <c r="A165" s="197">
        <v>27454</v>
      </c>
      <c r="B165" s="203">
        <v>2.9</v>
      </c>
      <c r="C165" s="7">
        <f>[4]branche!H167/[4]branche!H171-1</f>
        <v>0.23024275913057113</v>
      </c>
    </row>
    <row r="166" spans="1:3">
      <c r="A166" s="197">
        <v>27364</v>
      </c>
      <c r="C166" s="7">
        <f>[4]branche!H168/[4]branche!H172-1</f>
        <v>0.21955312638220281</v>
      </c>
    </row>
    <row r="167" spans="1:3">
      <c r="A167" s="197">
        <v>27273</v>
      </c>
      <c r="C167" s="7">
        <f>[4]branche!H169/[4]branche!H173-1</f>
        <v>0.21863211453674802</v>
      </c>
    </row>
    <row r="168" spans="1:3">
      <c r="A168" s="197">
        <v>27181</v>
      </c>
      <c r="C168" s="7">
        <f>[4]branche!H170/[4]branche!H174-1</f>
        <v>0.20728833912050093</v>
      </c>
    </row>
    <row r="169" spans="1:3">
      <c r="A169" s="197">
        <v>27089</v>
      </c>
      <c r="C169" s="7">
        <f>[4]branche!H171/[4]branche!H175-1</f>
        <v>0.17053172123958071</v>
      </c>
    </row>
    <row r="170" spans="1:3">
      <c r="A170" s="197">
        <v>26999</v>
      </c>
      <c r="C170" s="7">
        <f>[4]branche!H172/[4]branche!H176-1</f>
        <v>0.15028995527249278</v>
      </c>
    </row>
    <row r="171" spans="1:3">
      <c r="A171" s="197">
        <v>26908</v>
      </c>
      <c r="C171" s="7">
        <f>[4]branche!H173/[4]branche!H177-1</f>
        <v>0.1435142067423465</v>
      </c>
    </row>
    <row r="172" spans="1:3">
      <c r="A172" s="197">
        <v>26816</v>
      </c>
      <c r="C172" s="7">
        <f>[4]branche!H174/[4]branche!H178-1</f>
        <v>0.13643977501771865</v>
      </c>
    </row>
    <row r="173" spans="1:3">
      <c r="A173" s="197">
        <v>26724</v>
      </c>
      <c r="C173" s="7">
        <f>[4]branche!H175/[4]branche!H179-1</f>
        <v>0.14363392168679456</v>
      </c>
    </row>
    <row r="174" spans="1:3">
      <c r="A174" s="197">
        <v>26634</v>
      </c>
      <c r="C174" s="7">
        <f>[4]branche!H176/[4]branche!H180-1</f>
        <v>0.14302277781144257</v>
      </c>
    </row>
    <row r="175" spans="1:3">
      <c r="A175" s="197">
        <v>26543</v>
      </c>
      <c r="C175" s="7">
        <f>[4]branche!H177/[4]branche!H181-1</f>
        <v>0.14467777915226998</v>
      </c>
    </row>
    <row r="176" spans="1:3">
      <c r="A176" s="197">
        <v>26451</v>
      </c>
      <c r="C176" s="7">
        <f>[4]branche!H178/[4]branche!H182-1</f>
        <v>0.14509389899525282</v>
      </c>
    </row>
    <row r="177" spans="1:3">
      <c r="A177" s="197">
        <v>26359</v>
      </c>
      <c r="C177" s="7">
        <f>[4]branche!H179/[4]branche!H183-1</f>
        <v>0.13094990463114464</v>
      </c>
    </row>
    <row r="178" spans="1:3">
      <c r="A178" s="197">
        <v>26268</v>
      </c>
      <c r="C178" s="7">
        <f>[4]branche!H180/[4]branche!H184-1</f>
        <v>0.13004724615565522</v>
      </c>
    </row>
    <row r="179" spans="1:3">
      <c r="A179" s="197">
        <v>26177</v>
      </c>
      <c r="C179" s="7">
        <f>[4]branche!H181/[4]branche!H185-1</f>
        <v>0.12698189241940394</v>
      </c>
    </row>
    <row r="180" spans="1:3">
      <c r="A180" s="197">
        <v>26085</v>
      </c>
      <c r="C180" s="7">
        <f>[4]branche!H182/[4]branche!H186-1</f>
        <v>0.11636610000515657</v>
      </c>
    </row>
    <row r="181" spans="1:3">
      <c r="A181" s="197">
        <v>25993</v>
      </c>
      <c r="C181" s="7">
        <f>[4]branche!H183/[4]branche!H187-1</f>
        <v>0.12177683015422658</v>
      </c>
    </row>
    <row r="182" spans="1:3">
      <c r="A182" s="197">
        <v>25903</v>
      </c>
      <c r="C182" s="7">
        <f>[4]branche!H184/[4]branche!H188-1</f>
        <v>0.12470569505807738</v>
      </c>
    </row>
    <row r="183" spans="1:3">
      <c r="A183" s="197">
        <v>25812</v>
      </c>
      <c r="C183" s="7">
        <f>[4]branche!H185/[4]branche!H189-1</f>
        <v>0.12577169086438</v>
      </c>
    </row>
    <row r="184" spans="1:3">
      <c r="A184" s="197">
        <v>25720</v>
      </c>
      <c r="C184" s="7">
        <f>[4]branche!H186/[4]branche!H190-1</f>
        <v>0.13380452661311604</v>
      </c>
    </row>
    <row r="185" spans="1:3">
      <c r="A185" s="197">
        <v>25628</v>
      </c>
      <c r="C185" s="7">
        <f>[4]branche!H187/[4]branche!H191-1</f>
        <v>0.13781073445010072</v>
      </c>
    </row>
    <row r="186" spans="1:3">
      <c r="A186" s="197">
        <v>25538</v>
      </c>
      <c r="C186" s="7">
        <f>[4]branche!H188/[4]branche!H192-1</f>
        <v>0.134116247357146</v>
      </c>
    </row>
    <row r="187" spans="1:3">
      <c r="A187" s="197">
        <v>25447</v>
      </c>
      <c r="C187" s="7">
        <f>[4]branche!H189/[4]branche!H193-1</f>
        <v>0.1318319316224561</v>
      </c>
    </row>
    <row r="188" spans="1:3">
      <c r="A188" s="197">
        <v>25355</v>
      </c>
      <c r="C188" s="7">
        <f>[4]branche!H190/[4]branche!H194-1</f>
        <v>0.21915645645317228</v>
      </c>
    </row>
    <row r="189" spans="1:3">
      <c r="A189" s="197">
        <v>25263</v>
      </c>
      <c r="C189" s="7">
        <f>[4]branche!H191/[4]branche!H195-1</f>
        <v>0.19923068691494006</v>
      </c>
    </row>
    <row r="190" spans="1:3">
      <c r="A190" s="197">
        <v>25173</v>
      </c>
      <c r="C190" s="7">
        <f>[4]branche!H192/[4]branche!H196-1</f>
        <v>0.19796117156908877</v>
      </c>
    </row>
    <row r="191" spans="1:3">
      <c r="A191" s="197">
        <v>25082</v>
      </c>
      <c r="C191" s="7">
        <f>[4]branche!H193/[4]branche!H197-1</f>
        <v>0.18283362185358731</v>
      </c>
    </row>
    <row r="192" spans="1:3">
      <c r="A192" s="197">
        <v>24990</v>
      </c>
      <c r="C192" s="7">
        <f>[4]branche!H194/[4]branche!H198-1</f>
        <v>8.8305658233946094E-2</v>
      </c>
    </row>
    <row r="193" spans="1:3">
      <c r="A193" s="197">
        <v>24898</v>
      </c>
      <c r="C193" s="7">
        <f>[4]branche!H195/[4]branche!H199-1</f>
        <v>9.0847643626400298E-2</v>
      </c>
    </row>
    <row r="194" spans="1:3">
      <c r="A194" s="197">
        <v>24807</v>
      </c>
      <c r="C194" s="7">
        <f>[4]branche!H196/[4]branche!H200-1</f>
        <v>9.2244556468975114E-2</v>
      </c>
    </row>
    <row r="195" spans="1:3">
      <c r="A195" s="197">
        <v>24716</v>
      </c>
      <c r="C195" s="7">
        <f>[4]branche!H197/[4]branche!H201-1</f>
        <v>9.7957821067019335E-2</v>
      </c>
    </row>
    <row r="196" spans="1:3">
      <c r="A196" s="197">
        <v>24624</v>
      </c>
      <c r="C196" s="7">
        <f>[4]branche!H198/[4]branche!H202-1</f>
        <v>9.6032584188207926E-2</v>
      </c>
    </row>
    <row r="197" spans="1:3">
      <c r="A197" s="197">
        <v>24532</v>
      </c>
      <c r="C197" s="7">
        <f>[4]branche!H199/[4]branche!H203-1</f>
        <v>9.563717947031658E-2</v>
      </c>
    </row>
    <row r="198" spans="1:3">
      <c r="A198" s="197">
        <v>24442</v>
      </c>
      <c r="C198" s="7">
        <f>[4]branche!H200/[4]branche!H204-1</f>
        <v>8.0745974587880243E-2</v>
      </c>
    </row>
  </sheetData>
  <mergeCells count="1">
    <mergeCell ref="N131:P13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K170"/>
  <sheetViews>
    <sheetView workbookViewId="0"/>
  </sheetViews>
  <sheetFormatPr baseColWidth="10" defaultRowHeight="15"/>
  <cols>
    <col min="6" max="6" width="11.42578125" style="172"/>
  </cols>
  <sheetData>
    <row r="1" spans="1:11">
      <c r="A1" s="183" t="s">
        <v>241</v>
      </c>
      <c r="B1" s="190"/>
      <c r="C1" s="178"/>
      <c r="D1" s="186"/>
      <c r="E1" s="194"/>
      <c r="F1" s="194"/>
    </row>
    <row r="2" spans="1:11">
      <c r="A2" s="180"/>
      <c r="B2" s="190"/>
      <c r="C2" s="178"/>
      <c r="D2" s="186"/>
      <c r="E2" s="194"/>
      <c r="F2" s="194"/>
    </row>
    <row r="3" spans="1:11">
      <c r="A3" s="181"/>
      <c r="B3" s="188"/>
      <c r="C3" s="176"/>
      <c r="D3" s="184"/>
      <c r="E3" s="192"/>
      <c r="F3" s="192"/>
      <c r="H3" s="174" t="s">
        <v>198</v>
      </c>
      <c r="I3" s="174" t="s">
        <v>28</v>
      </c>
      <c r="J3" s="174" t="s">
        <v>26</v>
      </c>
      <c r="K3" s="174" t="s">
        <v>25</v>
      </c>
    </row>
    <row r="4" spans="1:11">
      <c r="A4" s="182"/>
      <c r="B4" s="191"/>
      <c r="C4" s="177"/>
      <c r="D4" s="185"/>
      <c r="E4" s="195"/>
      <c r="F4" s="195"/>
      <c r="G4">
        <v>1995</v>
      </c>
      <c r="H4" s="173">
        <f>B87</f>
        <v>98.83</v>
      </c>
      <c r="I4" s="173">
        <f t="shared" ref="I4:K4" si="0">C87</f>
        <v>98.67</v>
      </c>
      <c r="J4" s="173">
        <f t="shared" si="0"/>
        <v>98.37</v>
      </c>
      <c r="K4" s="173">
        <f t="shared" si="0"/>
        <v>99.9</v>
      </c>
    </row>
    <row r="5" spans="1:11">
      <c r="A5" s="182"/>
      <c r="B5" s="191"/>
      <c r="C5" s="177"/>
      <c r="D5" s="185"/>
      <c r="E5" s="195"/>
      <c r="F5" s="195"/>
      <c r="H5" s="173">
        <f t="shared" ref="H5:H64" si="1">B88</f>
        <v>99.59</v>
      </c>
      <c r="I5" s="173">
        <f t="shared" ref="I5:I65" si="2">C88</f>
        <v>99.9</v>
      </c>
      <c r="J5" s="173">
        <f t="shared" ref="J5:J65" si="3">D88</f>
        <v>99.42</v>
      </c>
      <c r="K5" s="173">
        <f t="shared" ref="K5:K65" si="4">E88</f>
        <v>100.35</v>
      </c>
    </row>
    <row r="6" spans="1:11">
      <c r="A6" s="182"/>
      <c r="B6" s="191"/>
      <c r="C6" s="177"/>
      <c r="D6" s="187"/>
      <c r="E6" s="195"/>
      <c r="F6" s="195"/>
      <c r="H6" s="173">
        <f t="shared" si="1"/>
        <v>101.42</v>
      </c>
      <c r="I6" s="173">
        <f t="shared" si="2"/>
        <v>100.56</v>
      </c>
      <c r="J6" s="173">
        <f t="shared" si="3"/>
        <v>100.64</v>
      </c>
      <c r="K6" s="173">
        <f t="shared" si="4"/>
        <v>100.03</v>
      </c>
    </row>
    <row r="7" spans="1:11">
      <c r="A7" s="182"/>
      <c r="B7" s="191"/>
      <c r="C7" s="177"/>
      <c r="D7" s="187"/>
      <c r="E7" s="195"/>
      <c r="F7" s="195"/>
      <c r="H7" s="173">
        <f t="shared" si="1"/>
        <v>100.16</v>
      </c>
      <c r="I7" s="173">
        <f t="shared" si="2"/>
        <v>100.87</v>
      </c>
      <c r="J7" s="173">
        <f t="shared" si="3"/>
        <v>101.57</v>
      </c>
      <c r="K7" s="173">
        <f t="shared" si="4"/>
        <v>99.72</v>
      </c>
    </row>
    <row r="8" spans="1:11">
      <c r="A8" s="182"/>
      <c r="B8" s="191"/>
      <c r="C8" s="179"/>
      <c r="D8" s="187"/>
      <c r="E8" s="195"/>
      <c r="F8" s="195"/>
      <c r="G8" s="175">
        <v>1996</v>
      </c>
      <c r="H8" s="173">
        <f t="shared" si="1"/>
        <v>99.11</v>
      </c>
      <c r="I8" s="173">
        <f t="shared" si="2"/>
        <v>101.25</v>
      </c>
      <c r="J8" s="173">
        <f t="shared" si="3"/>
        <v>102.59</v>
      </c>
      <c r="K8" s="173">
        <f t="shared" si="4"/>
        <v>99.27</v>
      </c>
    </row>
    <row r="9" spans="1:11">
      <c r="A9" s="182"/>
      <c r="B9" s="191"/>
      <c r="C9" s="179"/>
      <c r="D9" s="187"/>
      <c r="E9" s="195"/>
      <c r="F9" s="195"/>
      <c r="H9" s="173">
        <f t="shared" si="1"/>
        <v>100.29</v>
      </c>
      <c r="I9" s="173">
        <f t="shared" si="2"/>
        <v>101.97</v>
      </c>
      <c r="J9" s="173">
        <f t="shared" si="3"/>
        <v>103.08</v>
      </c>
      <c r="K9" s="173">
        <f t="shared" si="4"/>
        <v>98.92</v>
      </c>
    </row>
    <row r="10" spans="1:11">
      <c r="A10" s="182"/>
      <c r="B10" s="191"/>
      <c r="C10" s="179"/>
      <c r="D10" s="187"/>
      <c r="E10" s="195"/>
      <c r="F10" s="195"/>
      <c r="H10" s="173">
        <f t="shared" si="1"/>
        <v>102.41</v>
      </c>
      <c r="I10" s="173">
        <f t="shared" si="2"/>
        <v>102.03</v>
      </c>
      <c r="J10" s="173">
        <f t="shared" si="3"/>
        <v>104.32</v>
      </c>
      <c r="K10" s="173">
        <f t="shared" si="4"/>
        <v>98.58</v>
      </c>
    </row>
    <row r="11" spans="1:11">
      <c r="A11" s="182"/>
      <c r="B11" s="191"/>
      <c r="C11" s="179"/>
      <c r="D11" s="187"/>
      <c r="E11" s="195"/>
      <c r="F11" s="195"/>
      <c r="H11" s="173">
        <f t="shared" si="1"/>
        <v>101.71</v>
      </c>
      <c r="I11" s="173">
        <f t="shared" si="2"/>
        <v>102.22</v>
      </c>
      <c r="J11" s="173">
        <f t="shared" si="3"/>
        <v>105.38</v>
      </c>
      <c r="K11" s="173">
        <f t="shared" si="4"/>
        <v>98.09</v>
      </c>
    </row>
    <row r="12" spans="1:11">
      <c r="A12" s="182"/>
      <c r="B12" s="191"/>
      <c r="C12" s="179"/>
      <c r="D12" s="187"/>
      <c r="E12" s="195"/>
      <c r="F12" s="195"/>
      <c r="G12" s="172">
        <v>1997</v>
      </c>
      <c r="H12" s="173">
        <f t="shared" si="1"/>
        <v>97.69</v>
      </c>
      <c r="I12" s="173">
        <f t="shared" si="2"/>
        <v>102.42</v>
      </c>
      <c r="J12" s="173">
        <f t="shared" si="3"/>
        <v>107.07</v>
      </c>
      <c r="K12" s="173">
        <f t="shared" si="4"/>
        <v>97.78</v>
      </c>
    </row>
    <row r="13" spans="1:11">
      <c r="A13" s="182"/>
      <c r="B13" s="191"/>
      <c r="C13" s="179"/>
      <c r="D13" s="187"/>
      <c r="E13" s="195"/>
      <c r="F13" s="195"/>
      <c r="G13" s="172"/>
      <c r="H13" s="173">
        <f t="shared" si="1"/>
        <v>100.76</v>
      </c>
      <c r="I13" s="173">
        <f t="shared" si="2"/>
        <v>103.22</v>
      </c>
      <c r="J13" s="173">
        <f t="shared" si="3"/>
        <v>107.28</v>
      </c>
      <c r="K13" s="173">
        <f t="shared" si="4"/>
        <v>97.42</v>
      </c>
    </row>
    <row r="14" spans="1:11">
      <c r="A14" s="182"/>
      <c r="B14" s="191"/>
      <c r="C14" s="179"/>
      <c r="D14" s="187"/>
      <c r="E14" s="195"/>
      <c r="F14" s="195"/>
      <c r="G14" s="172"/>
      <c r="H14" s="173">
        <f t="shared" si="1"/>
        <v>101.71</v>
      </c>
      <c r="I14" s="173">
        <f t="shared" si="2"/>
        <v>103.76</v>
      </c>
      <c r="J14" s="173">
        <f t="shared" si="3"/>
        <v>107.33</v>
      </c>
      <c r="K14" s="173">
        <f t="shared" si="4"/>
        <v>97.27</v>
      </c>
    </row>
    <row r="15" spans="1:11">
      <c r="A15" s="182"/>
      <c r="B15" s="191"/>
      <c r="C15" s="179"/>
      <c r="D15" s="187"/>
      <c r="E15" s="195"/>
      <c r="F15" s="195"/>
      <c r="G15" s="172"/>
      <c r="H15" s="173">
        <f t="shared" si="1"/>
        <v>101.47</v>
      </c>
      <c r="I15" s="173">
        <f t="shared" si="2"/>
        <v>104.54</v>
      </c>
      <c r="J15" s="173">
        <f t="shared" si="3"/>
        <v>107.82</v>
      </c>
      <c r="K15" s="173">
        <f t="shared" si="4"/>
        <v>96.81</v>
      </c>
    </row>
    <row r="16" spans="1:11">
      <c r="A16" s="182"/>
      <c r="B16" s="191"/>
      <c r="C16" s="179"/>
      <c r="D16" s="187"/>
      <c r="E16" s="195"/>
      <c r="F16" s="195"/>
      <c r="G16" s="175">
        <v>1998</v>
      </c>
      <c r="H16" s="173">
        <f t="shared" si="1"/>
        <v>99.58</v>
      </c>
      <c r="I16" s="173">
        <f t="shared" si="2"/>
        <v>104.93</v>
      </c>
      <c r="J16" s="173">
        <f t="shared" si="3"/>
        <v>106.35</v>
      </c>
      <c r="K16" s="173">
        <f t="shared" si="4"/>
        <v>96.55</v>
      </c>
    </row>
    <row r="17" spans="1:11">
      <c r="A17" s="182"/>
      <c r="B17" s="191"/>
      <c r="C17" s="179"/>
      <c r="D17" s="187"/>
      <c r="E17" s="195"/>
      <c r="F17" s="195"/>
      <c r="G17" s="172"/>
      <c r="H17" s="173">
        <f t="shared" si="1"/>
        <v>101.94</v>
      </c>
      <c r="I17" s="173">
        <f t="shared" si="2"/>
        <v>107.24</v>
      </c>
      <c r="J17" s="173">
        <f t="shared" si="3"/>
        <v>107.5</v>
      </c>
      <c r="K17" s="173">
        <f t="shared" si="4"/>
        <v>96.96</v>
      </c>
    </row>
    <row r="18" spans="1:11">
      <c r="A18" s="182"/>
      <c r="B18" s="191"/>
      <c r="C18" s="179"/>
      <c r="D18" s="187"/>
      <c r="E18" s="195"/>
      <c r="F18" s="195"/>
      <c r="G18" s="172"/>
      <c r="H18" s="173">
        <f t="shared" si="1"/>
        <v>104.54</v>
      </c>
      <c r="I18" s="173">
        <f t="shared" si="2"/>
        <v>109.4</v>
      </c>
      <c r="J18" s="173">
        <f t="shared" si="3"/>
        <v>107.72</v>
      </c>
      <c r="K18" s="173">
        <f t="shared" si="4"/>
        <v>96.88</v>
      </c>
    </row>
    <row r="19" spans="1:11">
      <c r="A19" s="182"/>
      <c r="B19" s="191"/>
      <c r="C19" s="179"/>
      <c r="D19" s="187"/>
      <c r="E19" s="195"/>
      <c r="F19" s="195"/>
      <c r="G19" s="172"/>
      <c r="H19" s="173">
        <f t="shared" si="1"/>
        <v>104.07</v>
      </c>
      <c r="I19" s="173">
        <f t="shared" si="2"/>
        <v>111.61</v>
      </c>
      <c r="J19" s="173">
        <f t="shared" si="3"/>
        <v>107.75</v>
      </c>
      <c r="K19" s="173">
        <f t="shared" si="4"/>
        <v>96.75</v>
      </c>
    </row>
    <row r="20" spans="1:11">
      <c r="A20" s="182"/>
      <c r="B20" s="191"/>
      <c r="C20" s="179"/>
      <c r="D20" s="187"/>
      <c r="E20" s="195"/>
      <c r="F20" s="195"/>
      <c r="G20" s="172">
        <v>1999</v>
      </c>
      <c r="H20" s="173">
        <f t="shared" si="1"/>
        <v>105.25</v>
      </c>
      <c r="I20" s="173">
        <f t="shared" si="2"/>
        <v>115</v>
      </c>
      <c r="J20" s="173">
        <f t="shared" si="3"/>
        <v>107.52</v>
      </c>
      <c r="K20" s="173">
        <f t="shared" si="4"/>
        <v>96.67</v>
      </c>
    </row>
    <row r="21" spans="1:11">
      <c r="A21" s="182"/>
      <c r="B21" s="191"/>
      <c r="C21" s="179"/>
      <c r="D21" s="187"/>
      <c r="E21" s="195"/>
      <c r="F21" s="195"/>
      <c r="G21" s="172"/>
      <c r="H21" s="173">
        <f t="shared" si="1"/>
        <v>107.84</v>
      </c>
      <c r="I21" s="173">
        <f t="shared" si="2"/>
        <v>118.84</v>
      </c>
      <c r="J21" s="173">
        <f t="shared" si="3"/>
        <v>108.21</v>
      </c>
      <c r="K21" s="173">
        <f t="shared" si="4"/>
        <v>96.84</v>
      </c>
    </row>
    <row r="22" spans="1:11">
      <c r="A22" s="182"/>
      <c r="B22" s="191"/>
      <c r="C22" s="179"/>
      <c r="D22" s="187"/>
      <c r="E22" s="195"/>
      <c r="F22" s="195"/>
      <c r="G22" s="172"/>
      <c r="H22" s="173">
        <f t="shared" si="1"/>
        <v>112.32</v>
      </c>
      <c r="I22" s="173">
        <f t="shared" si="2"/>
        <v>122.08</v>
      </c>
      <c r="J22" s="173">
        <f t="shared" si="3"/>
        <v>108.74</v>
      </c>
      <c r="K22" s="173">
        <f t="shared" si="4"/>
        <v>97.08</v>
      </c>
    </row>
    <row r="23" spans="1:11">
      <c r="A23" s="182"/>
      <c r="B23" s="191"/>
      <c r="C23" s="179"/>
      <c r="D23" s="187"/>
      <c r="E23" s="195"/>
      <c r="F23" s="195"/>
      <c r="G23" s="172"/>
      <c r="H23" s="173">
        <f t="shared" si="1"/>
        <v>112.56</v>
      </c>
      <c r="I23" s="173">
        <f t="shared" si="2"/>
        <v>122.23</v>
      </c>
      <c r="J23" s="173">
        <f t="shared" si="3"/>
        <v>109.35</v>
      </c>
      <c r="K23" s="173">
        <f t="shared" si="4"/>
        <v>97.4</v>
      </c>
    </row>
    <row r="24" spans="1:11">
      <c r="A24" s="182"/>
      <c r="B24" s="191"/>
      <c r="C24" s="179"/>
      <c r="D24" s="187"/>
      <c r="E24" s="195"/>
      <c r="F24" s="195"/>
      <c r="G24" s="175">
        <v>2000</v>
      </c>
      <c r="H24" s="173">
        <f t="shared" si="1"/>
        <v>114.45</v>
      </c>
      <c r="I24" s="173">
        <f t="shared" si="2"/>
        <v>126.21</v>
      </c>
      <c r="J24" s="173">
        <f t="shared" si="3"/>
        <v>110.91</v>
      </c>
      <c r="K24" s="173">
        <f t="shared" si="4"/>
        <v>97.89</v>
      </c>
    </row>
    <row r="25" spans="1:11">
      <c r="A25" s="182"/>
      <c r="B25" s="191"/>
      <c r="C25" s="179"/>
      <c r="D25" s="187"/>
      <c r="E25" s="195"/>
      <c r="F25" s="195"/>
      <c r="G25" s="172"/>
      <c r="H25" s="173">
        <f t="shared" si="1"/>
        <v>117.99</v>
      </c>
      <c r="I25" s="173">
        <f t="shared" si="2"/>
        <v>129.75</v>
      </c>
      <c r="J25" s="173">
        <f t="shared" si="3"/>
        <v>111.85</v>
      </c>
      <c r="K25" s="173">
        <f t="shared" si="4"/>
        <v>98.34</v>
      </c>
    </row>
    <row r="26" spans="1:11">
      <c r="A26" s="182"/>
      <c r="B26" s="191"/>
      <c r="C26" s="179"/>
      <c r="D26" s="187"/>
      <c r="E26" s="195"/>
      <c r="F26" s="195"/>
      <c r="G26" s="172"/>
      <c r="H26" s="173">
        <f t="shared" si="1"/>
        <v>122.47</v>
      </c>
      <c r="I26" s="173">
        <f t="shared" si="2"/>
        <v>131.52000000000001</v>
      </c>
      <c r="J26" s="173">
        <f t="shared" si="3"/>
        <v>113.38</v>
      </c>
      <c r="K26" s="173">
        <f t="shared" si="4"/>
        <v>98.68</v>
      </c>
    </row>
    <row r="27" spans="1:11">
      <c r="A27" s="182"/>
      <c r="B27" s="191"/>
      <c r="C27" s="179"/>
      <c r="D27" s="187"/>
      <c r="E27" s="195"/>
      <c r="F27" s="195"/>
      <c r="G27" s="172"/>
      <c r="H27" s="173">
        <f t="shared" si="1"/>
        <v>121.76</v>
      </c>
      <c r="I27" s="173">
        <f t="shared" si="2"/>
        <v>131.66999999999999</v>
      </c>
      <c r="J27" s="173">
        <f t="shared" si="3"/>
        <v>114.68</v>
      </c>
      <c r="K27" s="173">
        <f t="shared" si="4"/>
        <v>99.09</v>
      </c>
    </row>
    <row r="28" spans="1:11">
      <c r="A28" s="182"/>
      <c r="B28" s="191"/>
      <c r="C28" s="179"/>
      <c r="D28" s="187"/>
      <c r="E28" s="195"/>
      <c r="F28" s="195"/>
      <c r="G28" s="172">
        <v>2001</v>
      </c>
      <c r="H28" s="173">
        <f t="shared" si="1"/>
        <v>123.42</v>
      </c>
      <c r="I28" s="173">
        <f t="shared" si="2"/>
        <v>137.12</v>
      </c>
      <c r="J28" s="173">
        <f t="shared" si="3"/>
        <v>116.01</v>
      </c>
      <c r="K28" s="173">
        <f t="shared" si="4"/>
        <v>99.29</v>
      </c>
    </row>
    <row r="29" spans="1:11">
      <c r="A29" s="182"/>
      <c r="B29" s="191"/>
      <c r="C29" s="179"/>
      <c r="D29" s="187"/>
      <c r="E29" s="195"/>
      <c r="F29" s="195"/>
      <c r="G29" s="172"/>
      <c r="H29" s="173">
        <f t="shared" si="1"/>
        <v>127.66</v>
      </c>
      <c r="I29" s="173">
        <f t="shared" si="2"/>
        <v>141.84</v>
      </c>
      <c r="J29" s="173">
        <f t="shared" si="3"/>
        <v>117.48</v>
      </c>
      <c r="K29" s="173">
        <f t="shared" si="4"/>
        <v>99.58</v>
      </c>
    </row>
    <row r="30" spans="1:11">
      <c r="A30" s="182"/>
      <c r="B30" s="191"/>
      <c r="C30" s="179"/>
      <c r="D30" s="187"/>
      <c r="E30" s="195"/>
      <c r="F30" s="195"/>
      <c r="G30" s="172"/>
      <c r="H30" s="173">
        <f t="shared" si="1"/>
        <v>131.66999999999999</v>
      </c>
      <c r="I30" s="173">
        <f t="shared" si="2"/>
        <v>144.94</v>
      </c>
      <c r="J30" s="173">
        <f t="shared" si="3"/>
        <v>120</v>
      </c>
      <c r="K30" s="173">
        <f t="shared" si="4"/>
        <v>99.87</v>
      </c>
    </row>
    <row r="31" spans="1:11">
      <c r="A31" s="182"/>
      <c r="B31" s="191"/>
      <c r="C31" s="179"/>
      <c r="D31" s="187"/>
      <c r="E31" s="195"/>
      <c r="F31" s="195"/>
      <c r="G31" s="172"/>
      <c r="H31" s="173">
        <f t="shared" si="1"/>
        <v>131.66999999999999</v>
      </c>
      <c r="I31" s="173">
        <f t="shared" si="2"/>
        <v>146.41</v>
      </c>
      <c r="J31" s="173">
        <f t="shared" si="3"/>
        <v>123.21</v>
      </c>
      <c r="K31" s="173">
        <f t="shared" si="4"/>
        <v>99.98</v>
      </c>
    </row>
    <row r="32" spans="1:11">
      <c r="A32" s="182"/>
      <c r="B32" s="191"/>
      <c r="C32" s="179"/>
      <c r="D32" s="187"/>
      <c r="E32" s="195"/>
      <c r="F32" s="195"/>
      <c r="G32" s="175">
        <v>2002</v>
      </c>
      <c r="H32" s="173">
        <f t="shared" si="1"/>
        <v>132.85</v>
      </c>
      <c r="I32" s="173">
        <f t="shared" si="2"/>
        <v>155.11000000000001</v>
      </c>
      <c r="J32" s="173">
        <f t="shared" si="3"/>
        <v>130.28</v>
      </c>
      <c r="K32" s="173">
        <f t="shared" si="4"/>
        <v>100.36</v>
      </c>
    </row>
    <row r="33" spans="1:11">
      <c r="A33" s="182"/>
      <c r="B33" s="191"/>
      <c r="C33" s="179"/>
      <c r="D33" s="187"/>
      <c r="E33" s="195"/>
      <c r="F33" s="195"/>
      <c r="G33" s="172"/>
      <c r="H33" s="173">
        <f t="shared" si="1"/>
        <v>137.57</v>
      </c>
      <c r="I33" s="173">
        <f t="shared" si="2"/>
        <v>164.69</v>
      </c>
      <c r="J33" s="173">
        <f t="shared" si="3"/>
        <v>133.02000000000001</v>
      </c>
      <c r="K33" s="173">
        <f t="shared" si="4"/>
        <v>100.62</v>
      </c>
    </row>
    <row r="34" spans="1:11">
      <c r="A34" s="182"/>
      <c r="B34" s="191"/>
      <c r="C34" s="179"/>
      <c r="D34" s="187"/>
      <c r="E34" s="195"/>
      <c r="F34" s="195"/>
      <c r="G34" s="172"/>
      <c r="H34" s="173">
        <f t="shared" si="1"/>
        <v>143.71</v>
      </c>
      <c r="I34" s="173">
        <f t="shared" si="2"/>
        <v>168.53</v>
      </c>
      <c r="J34" s="173">
        <f t="shared" si="3"/>
        <v>134.62</v>
      </c>
      <c r="K34" s="173">
        <f t="shared" si="4"/>
        <v>100.66</v>
      </c>
    </row>
    <row r="35" spans="1:11">
      <c r="A35" s="182"/>
      <c r="B35" s="191"/>
      <c r="C35" s="179"/>
      <c r="D35" s="187"/>
      <c r="E35" s="195"/>
      <c r="F35" s="195"/>
      <c r="G35" s="172"/>
      <c r="H35" s="173">
        <f t="shared" si="1"/>
        <v>145.13</v>
      </c>
      <c r="I35" s="173">
        <f t="shared" si="2"/>
        <v>171.77</v>
      </c>
      <c r="J35" s="173">
        <f t="shared" si="3"/>
        <v>135.62</v>
      </c>
      <c r="K35" s="173">
        <f t="shared" si="4"/>
        <v>100.5</v>
      </c>
    </row>
    <row r="36" spans="1:11">
      <c r="A36" s="182"/>
      <c r="B36" s="191"/>
      <c r="C36" s="179"/>
      <c r="D36" s="187"/>
      <c r="E36" s="195"/>
      <c r="F36" s="195"/>
      <c r="G36" s="172">
        <v>2003</v>
      </c>
      <c r="H36" s="173">
        <f t="shared" si="1"/>
        <v>147.72</v>
      </c>
      <c r="I36" s="173">
        <f t="shared" si="2"/>
        <v>181.35</v>
      </c>
      <c r="J36" s="173">
        <f t="shared" si="3"/>
        <v>138.69</v>
      </c>
      <c r="K36" s="173">
        <f t="shared" si="4"/>
        <v>100.39</v>
      </c>
    </row>
    <row r="37" spans="1:11">
      <c r="A37" s="182"/>
      <c r="B37" s="191"/>
      <c r="C37" s="179"/>
      <c r="D37" s="187"/>
      <c r="E37" s="195"/>
      <c r="F37" s="195"/>
      <c r="G37" s="172"/>
      <c r="H37" s="173">
        <f t="shared" si="1"/>
        <v>153.62</v>
      </c>
      <c r="I37" s="173">
        <f t="shared" si="2"/>
        <v>193.15</v>
      </c>
      <c r="J37" s="173">
        <f t="shared" si="3"/>
        <v>140.55000000000001</v>
      </c>
      <c r="K37" s="173">
        <f t="shared" si="4"/>
        <v>99.69</v>
      </c>
    </row>
    <row r="38" spans="1:11">
      <c r="A38" s="182"/>
      <c r="B38" s="191"/>
      <c r="C38" s="179"/>
      <c r="D38" s="187"/>
      <c r="E38" s="195"/>
      <c r="F38" s="195"/>
      <c r="G38" s="172"/>
      <c r="H38" s="173">
        <f t="shared" si="1"/>
        <v>160.46</v>
      </c>
      <c r="I38" s="173">
        <f t="shared" si="2"/>
        <v>198.31</v>
      </c>
      <c r="J38" s="173">
        <f t="shared" si="3"/>
        <v>143.15</v>
      </c>
      <c r="K38" s="173">
        <f t="shared" si="4"/>
        <v>99.59</v>
      </c>
    </row>
    <row r="39" spans="1:11">
      <c r="A39" s="182"/>
      <c r="B39" s="191"/>
      <c r="C39" s="179"/>
      <c r="D39" s="187"/>
      <c r="E39" s="195"/>
      <c r="F39" s="195"/>
      <c r="G39" s="172"/>
      <c r="H39" s="173">
        <f t="shared" si="1"/>
        <v>163.53</v>
      </c>
      <c r="I39" s="173">
        <f t="shared" si="2"/>
        <v>203.47</v>
      </c>
      <c r="J39" s="173">
        <f t="shared" si="3"/>
        <v>144.04</v>
      </c>
      <c r="K39" s="173">
        <f t="shared" si="4"/>
        <v>100.19</v>
      </c>
    </row>
    <row r="40" spans="1:11">
      <c r="A40" s="182"/>
      <c r="B40" s="191"/>
      <c r="C40" s="179"/>
      <c r="D40" s="187"/>
      <c r="E40" s="195"/>
      <c r="F40" s="195"/>
      <c r="G40" s="175">
        <v>2004</v>
      </c>
      <c r="H40" s="173">
        <f t="shared" si="1"/>
        <v>168.96</v>
      </c>
      <c r="I40" s="173">
        <f t="shared" si="2"/>
        <v>214.68</v>
      </c>
      <c r="J40" s="173">
        <f t="shared" si="3"/>
        <v>145.53</v>
      </c>
      <c r="K40" s="173">
        <f t="shared" si="4"/>
        <v>100.09</v>
      </c>
    </row>
    <row r="41" spans="1:11">
      <c r="A41" s="182"/>
      <c r="B41" s="191"/>
      <c r="C41" s="179"/>
      <c r="D41" s="187"/>
      <c r="E41" s="195"/>
      <c r="F41" s="195"/>
      <c r="G41" s="172"/>
      <c r="H41" s="173">
        <f t="shared" si="1"/>
        <v>176.04</v>
      </c>
      <c r="I41" s="173">
        <f t="shared" si="2"/>
        <v>226.91</v>
      </c>
      <c r="J41" s="173">
        <f t="shared" si="3"/>
        <v>148.47</v>
      </c>
      <c r="K41" s="173">
        <f t="shared" si="4"/>
        <v>100.69</v>
      </c>
    </row>
    <row r="42" spans="1:11">
      <c r="A42" s="182"/>
      <c r="B42" s="191"/>
      <c r="C42" s="179"/>
      <c r="D42" s="187"/>
      <c r="E42" s="195"/>
      <c r="F42" s="195"/>
      <c r="G42" s="172"/>
      <c r="H42" s="173">
        <f t="shared" si="1"/>
        <v>185.24</v>
      </c>
      <c r="I42" s="173">
        <f t="shared" si="2"/>
        <v>231.63</v>
      </c>
      <c r="J42" s="173">
        <f t="shared" si="3"/>
        <v>152.36000000000001</v>
      </c>
      <c r="K42" s="173">
        <f t="shared" si="4"/>
        <v>100.59</v>
      </c>
    </row>
    <row r="43" spans="1:11">
      <c r="A43" s="182"/>
      <c r="B43" s="191"/>
      <c r="C43" s="179"/>
      <c r="D43" s="187"/>
      <c r="E43" s="195"/>
      <c r="F43" s="195"/>
      <c r="G43" s="172"/>
      <c r="H43" s="173">
        <f t="shared" si="1"/>
        <v>189.72</v>
      </c>
      <c r="I43" s="173">
        <f t="shared" si="2"/>
        <v>238.56</v>
      </c>
      <c r="J43" s="173">
        <f t="shared" si="3"/>
        <v>154.69999999999999</v>
      </c>
      <c r="K43" s="173">
        <f t="shared" si="4"/>
        <v>101.29</v>
      </c>
    </row>
    <row r="44" spans="1:11">
      <c r="A44" s="182"/>
      <c r="B44" s="191"/>
      <c r="C44" s="179"/>
      <c r="D44" s="187"/>
      <c r="E44" s="195"/>
      <c r="F44" s="195"/>
      <c r="G44" s="172">
        <v>2005</v>
      </c>
      <c r="H44" s="173">
        <f t="shared" si="1"/>
        <v>195.15</v>
      </c>
      <c r="I44" s="173">
        <f t="shared" si="2"/>
        <v>248.44</v>
      </c>
      <c r="J44" s="173">
        <f t="shared" si="3"/>
        <v>157.65</v>
      </c>
      <c r="K44" s="173">
        <f t="shared" si="4"/>
        <v>104.99</v>
      </c>
    </row>
    <row r="45" spans="1:11">
      <c r="A45" s="182"/>
      <c r="B45" s="191"/>
      <c r="C45" s="179"/>
      <c r="D45" s="187"/>
      <c r="E45" s="195"/>
      <c r="F45" s="195"/>
      <c r="G45" s="172"/>
      <c r="H45" s="173">
        <f t="shared" si="1"/>
        <v>203.65</v>
      </c>
      <c r="I45" s="173">
        <f t="shared" si="2"/>
        <v>258.47000000000003</v>
      </c>
      <c r="J45" s="173">
        <f t="shared" si="3"/>
        <v>160.56</v>
      </c>
      <c r="K45" s="173">
        <f t="shared" si="4"/>
        <v>103.49</v>
      </c>
    </row>
    <row r="46" spans="1:11">
      <c r="A46" s="182"/>
      <c r="B46" s="191"/>
      <c r="C46" s="179"/>
      <c r="D46" s="187"/>
      <c r="E46" s="195"/>
      <c r="F46" s="195"/>
      <c r="G46" s="172"/>
      <c r="H46" s="173">
        <f t="shared" si="1"/>
        <v>214.03</v>
      </c>
      <c r="I46" s="173">
        <f t="shared" si="2"/>
        <v>262.74</v>
      </c>
      <c r="J46" s="173">
        <f t="shared" si="3"/>
        <v>163.69</v>
      </c>
      <c r="K46" s="173">
        <f t="shared" si="4"/>
        <v>104.69</v>
      </c>
    </row>
    <row r="47" spans="1:11">
      <c r="A47" s="182"/>
      <c r="B47" s="191"/>
      <c r="C47" s="179"/>
      <c r="D47" s="187"/>
      <c r="E47" s="195"/>
      <c r="F47" s="195"/>
      <c r="G47" s="172"/>
      <c r="H47" s="173">
        <f t="shared" si="1"/>
        <v>218.04</v>
      </c>
      <c r="I47" s="173">
        <f t="shared" si="2"/>
        <v>268.93</v>
      </c>
      <c r="J47" s="173">
        <f t="shared" si="3"/>
        <v>165.16</v>
      </c>
      <c r="K47" s="173">
        <f t="shared" si="4"/>
        <v>103.99</v>
      </c>
    </row>
    <row r="48" spans="1:11">
      <c r="A48" s="182"/>
      <c r="B48" s="191"/>
      <c r="C48" s="179"/>
      <c r="D48" s="187"/>
      <c r="E48" s="195"/>
      <c r="F48" s="195"/>
      <c r="G48" s="175">
        <v>2006</v>
      </c>
      <c r="H48" s="173">
        <f t="shared" si="1"/>
        <v>223</v>
      </c>
      <c r="I48" s="173">
        <f t="shared" si="2"/>
        <v>278.93</v>
      </c>
      <c r="J48" s="173">
        <f t="shared" si="3"/>
        <v>166.94</v>
      </c>
      <c r="K48" s="173">
        <f t="shared" si="4"/>
        <v>103.19</v>
      </c>
    </row>
    <row r="49" spans="1:11">
      <c r="A49" s="182"/>
      <c r="B49" s="191"/>
      <c r="C49" s="179"/>
      <c r="D49" s="187"/>
      <c r="E49" s="195"/>
      <c r="F49" s="195"/>
      <c r="G49" s="172"/>
      <c r="H49" s="173">
        <f t="shared" si="1"/>
        <v>230.08</v>
      </c>
      <c r="I49" s="173">
        <f t="shared" si="2"/>
        <v>290.87</v>
      </c>
      <c r="J49" s="173">
        <f t="shared" si="3"/>
        <v>170.18</v>
      </c>
      <c r="K49" s="173">
        <f t="shared" si="4"/>
        <v>104.59</v>
      </c>
    </row>
    <row r="50" spans="1:11">
      <c r="A50" s="182"/>
      <c r="B50" s="191"/>
      <c r="C50" s="179"/>
      <c r="D50" s="187"/>
      <c r="E50" s="195"/>
      <c r="F50" s="195"/>
      <c r="G50" s="172"/>
      <c r="H50" s="173">
        <f t="shared" si="1"/>
        <v>237.44</v>
      </c>
      <c r="I50" s="173">
        <f t="shared" si="2"/>
        <v>300.37</v>
      </c>
      <c r="J50" s="173">
        <f t="shared" si="3"/>
        <v>173.27</v>
      </c>
      <c r="K50" s="173">
        <f t="shared" si="4"/>
        <v>105.59</v>
      </c>
    </row>
    <row r="51" spans="1:11">
      <c r="A51" s="182"/>
      <c r="B51" s="191"/>
      <c r="C51" s="179"/>
      <c r="D51" s="187"/>
      <c r="E51" s="195"/>
      <c r="F51" s="195"/>
      <c r="G51" s="172"/>
      <c r="H51" s="173">
        <f t="shared" si="1"/>
        <v>239.41</v>
      </c>
      <c r="I51" s="173">
        <f t="shared" si="2"/>
        <v>308.13</v>
      </c>
      <c r="J51" s="173">
        <f t="shared" si="3"/>
        <v>174.43</v>
      </c>
      <c r="K51" s="173">
        <f t="shared" si="4"/>
        <v>104.49</v>
      </c>
    </row>
    <row r="52" spans="1:11">
      <c r="A52" s="182"/>
      <c r="B52" s="191"/>
      <c r="C52" s="179"/>
      <c r="D52" s="187"/>
      <c r="E52" s="195"/>
      <c r="F52" s="195"/>
      <c r="G52" s="172">
        <v>2007</v>
      </c>
      <c r="H52" s="173">
        <f t="shared" si="1"/>
        <v>241.13</v>
      </c>
      <c r="I52" s="173">
        <f t="shared" si="2"/>
        <v>315.52999999999997</v>
      </c>
      <c r="J52" s="173">
        <f t="shared" si="3"/>
        <v>176.73</v>
      </c>
      <c r="K52" s="173">
        <f t="shared" si="4"/>
        <v>103.89</v>
      </c>
    </row>
    <row r="53" spans="1:11">
      <c r="A53" s="182"/>
      <c r="B53" s="191"/>
      <c r="C53" s="179"/>
      <c r="D53" s="187"/>
      <c r="E53" s="195"/>
      <c r="F53" s="195"/>
      <c r="G53" s="172"/>
      <c r="H53" s="173">
        <f t="shared" si="1"/>
        <v>245.3</v>
      </c>
      <c r="I53" s="173">
        <f t="shared" si="2"/>
        <v>324.54000000000002</v>
      </c>
      <c r="J53" s="173">
        <f t="shared" si="3"/>
        <v>178.75</v>
      </c>
      <c r="K53" s="173">
        <f t="shared" si="4"/>
        <v>103.79</v>
      </c>
    </row>
    <row r="54" spans="1:11">
      <c r="A54" s="182"/>
      <c r="B54" s="191"/>
      <c r="C54" s="179"/>
      <c r="D54" s="187"/>
      <c r="E54" s="195"/>
      <c r="F54" s="195"/>
      <c r="G54" s="172"/>
      <c r="H54" s="173">
        <f t="shared" si="1"/>
        <v>250.95</v>
      </c>
      <c r="I54" s="173">
        <f t="shared" si="2"/>
        <v>328.05</v>
      </c>
      <c r="J54" s="173">
        <f t="shared" si="3"/>
        <v>181.21</v>
      </c>
      <c r="K54" s="173">
        <f t="shared" si="4"/>
        <v>104.49</v>
      </c>
    </row>
    <row r="55" spans="1:11">
      <c r="A55" s="182"/>
      <c r="B55" s="191"/>
      <c r="C55" s="179"/>
      <c r="D55" s="187"/>
      <c r="E55" s="195"/>
      <c r="F55" s="195"/>
      <c r="G55" s="172"/>
      <c r="H55" s="173">
        <f t="shared" si="1"/>
        <v>252.67</v>
      </c>
      <c r="I55" s="173">
        <f t="shared" si="2"/>
        <v>325.70999999999998</v>
      </c>
      <c r="J55" s="173">
        <f t="shared" si="3"/>
        <v>182.17</v>
      </c>
      <c r="K55" s="173">
        <f t="shared" si="4"/>
        <v>104.69</v>
      </c>
    </row>
    <row r="56" spans="1:11">
      <c r="A56" s="182"/>
      <c r="B56" s="191"/>
      <c r="C56" s="179"/>
      <c r="D56" s="187"/>
      <c r="E56" s="195"/>
      <c r="F56" s="195"/>
      <c r="G56" s="175">
        <v>2008</v>
      </c>
      <c r="H56" s="173">
        <f t="shared" si="1"/>
        <v>250.95</v>
      </c>
      <c r="I56" s="173">
        <f t="shared" si="2"/>
        <v>324.51</v>
      </c>
      <c r="J56" s="173">
        <f t="shared" si="3"/>
        <v>183.33</v>
      </c>
      <c r="K56" s="173">
        <f t="shared" si="4"/>
        <v>106.89</v>
      </c>
    </row>
    <row r="57" spans="1:11">
      <c r="A57" s="182"/>
      <c r="B57" s="191"/>
      <c r="C57" s="179"/>
      <c r="D57" s="187"/>
      <c r="E57" s="195"/>
      <c r="F57" s="195"/>
      <c r="G57" s="172"/>
      <c r="H57" s="173">
        <f t="shared" si="1"/>
        <v>251.68</v>
      </c>
      <c r="I57" s="173">
        <f t="shared" si="2"/>
        <v>323.66000000000003</v>
      </c>
      <c r="J57" s="173">
        <f t="shared" si="3"/>
        <v>185.16</v>
      </c>
      <c r="K57" s="173">
        <f t="shared" si="4"/>
        <v>107.69</v>
      </c>
    </row>
    <row r="58" spans="1:11">
      <c r="A58" s="182"/>
      <c r="B58" s="191"/>
      <c r="C58" s="179"/>
      <c r="D58" s="187"/>
      <c r="E58" s="195"/>
      <c r="F58" s="195"/>
      <c r="G58" s="172"/>
      <c r="H58" s="173">
        <f t="shared" si="1"/>
        <v>252.42</v>
      </c>
      <c r="I58" s="173">
        <f t="shared" si="2"/>
        <v>318.51</v>
      </c>
      <c r="J58" s="173">
        <f t="shared" si="3"/>
        <v>185.95</v>
      </c>
      <c r="K58" s="173">
        <f t="shared" si="4"/>
        <v>107.09</v>
      </c>
    </row>
    <row r="59" spans="1:11">
      <c r="A59" s="182"/>
      <c r="B59" s="191"/>
      <c r="C59" s="179"/>
      <c r="D59" s="187"/>
      <c r="E59" s="195"/>
      <c r="F59" s="195"/>
      <c r="G59" s="172"/>
      <c r="H59" s="173">
        <f t="shared" si="1"/>
        <v>243.83</v>
      </c>
      <c r="I59" s="173">
        <f t="shared" si="2"/>
        <v>308.68</v>
      </c>
      <c r="J59" s="173">
        <f t="shared" si="3"/>
        <v>183.12</v>
      </c>
      <c r="K59" s="173">
        <f t="shared" si="4"/>
        <v>107.79</v>
      </c>
    </row>
    <row r="60" spans="1:11">
      <c r="A60" s="182"/>
      <c r="B60" s="191"/>
      <c r="C60" s="179"/>
      <c r="D60" s="187"/>
      <c r="E60" s="195"/>
      <c r="F60" s="195"/>
      <c r="G60" s="172">
        <v>2009</v>
      </c>
      <c r="H60" s="173">
        <f t="shared" si="1"/>
        <v>234.74</v>
      </c>
      <c r="I60" s="173">
        <f t="shared" si="2"/>
        <v>300.43</v>
      </c>
      <c r="J60" s="173">
        <f t="shared" si="3"/>
        <v>183.77</v>
      </c>
      <c r="K60" s="173">
        <f t="shared" si="4"/>
        <v>107.59</v>
      </c>
    </row>
    <row r="61" spans="1:11">
      <c r="A61" s="182"/>
      <c r="B61" s="191"/>
      <c r="C61" s="179"/>
      <c r="D61" s="187"/>
      <c r="E61" s="195"/>
      <c r="F61" s="195"/>
      <c r="G61" s="172"/>
      <c r="H61" s="173">
        <f t="shared" si="1"/>
        <v>231.3</v>
      </c>
      <c r="I61" s="173">
        <f t="shared" si="2"/>
        <v>299.08999999999997</v>
      </c>
      <c r="J61" s="173">
        <f t="shared" si="3"/>
        <v>183.57</v>
      </c>
      <c r="K61" s="173">
        <f t="shared" si="4"/>
        <v>106.49</v>
      </c>
    </row>
    <row r="62" spans="1:11">
      <c r="A62" s="182"/>
      <c r="B62" s="191"/>
      <c r="C62" s="179"/>
      <c r="D62" s="187"/>
      <c r="E62" s="195"/>
      <c r="F62" s="195"/>
      <c r="G62" s="172"/>
      <c r="H62" s="173">
        <f t="shared" si="1"/>
        <v>235.23</v>
      </c>
      <c r="I62" s="173">
        <f t="shared" si="2"/>
        <v>296.37</v>
      </c>
      <c r="J62" s="173">
        <f t="shared" si="3"/>
        <v>183.85</v>
      </c>
      <c r="K62" s="173">
        <f t="shared" si="4"/>
        <v>106.49</v>
      </c>
    </row>
    <row r="63" spans="1:11">
      <c r="A63" s="182"/>
      <c r="B63" s="191"/>
      <c r="C63" s="179"/>
      <c r="D63" s="187"/>
      <c r="E63" s="195"/>
      <c r="F63" s="195"/>
      <c r="G63" s="172"/>
      <c r="H63" s="173">
        <f t="shared" si="1"/>
        <v>235.97</v>
      </c>
      <c r="I63" s="173">
        <f t="shared" si="2"/>
        <v>295.17</v>
      </c>
      <c r="J63" s="173">
        <f t="shared" si="3"/>
        <v>182.65</v>
      </c>
      <c r="K63" s="173">
        <f t="shared" si="4"/>
        <v>106.99</v>
      </c>
    </row>
    <row r="64" spans="1:11">
      <c r="A64" s="182"/>
      <c r="B64" s="191"/>
      <c r="C64" s="179"/>
      <c r="D64" s="187"/>
      <c r="E64" s="195"/>
      <c r="F64" s="195"/>
      <c r="G64" s="175">
        <v>2010</v>
      </c>
      <c r="H64" s="173">
        <f t="shared" si="1"/>
        <v>237.69</v>
      </c>
      <c r="I64" s="173">
        <f t="shared" si="2"/>
        <v>291.48</v>
      </c>
      <c r="J64" s="173">
        <f t="shared" si="3"/>
        <v>179.9</v>
      </c>
      <c r="K64" s="173">
        <f t="shared" si="4"/>
        <v>105.99</v>
      </c>
    </row>
    <row r="65" spans="1:11">
      <c r="A65" s="182"/>
      <c r="B65" s="191"/>
      <c r="C65" s="179"/>
      <c r="D65" s="187"/>
      <c r="E65" s="195"/>
      <c r="F65" s="195"/>
      <c r="G65" s="172"/>
      <c r="H65" s="173">
        <f>B148</f>
        <v>242.6</v>
      </c>
      <c r="I65" s="173">
        <f t="shared" si="2"/>
        <v>296.22000000000003</v>
      </c>
      <c r="J65" s="173">
        <f t="shared" si="3"/>
        <v>180.81</v>
      </c>
      <c r="K65" s="173">
        <f t="shared" si="4"/>
        <v>107.19</v>
      </c>
    </row>
    <row r="66" spans="1:11">
      <c r="A66" s="182"/>
      <c r="B66" s="191"/>
      <c r="C66" s="179"/>
      <c r="D66" s="187"/>
      <c r="E66" s="195"/>
      <c r="F66" s="195"/>
      <c r="G66" s="172"/>
      <c r="H66" s="173">
        <f t="shared" ref="H66:H86" si="5">B149</f>
        <v>249.47</v>
      </c>
      <c r="I66" s="173">
        <f t="shared" ref="I66:I86" si="6">C149</f>
        <v>291.31</v>
      </c>
      <c r="J66" s="173">
        <f t="shared" ref="J66:J86" si="7">D149</f>
        <v>181.35</v>
      </c>
      <c r="K66" s="173">
        <f t="shared" ref="K66:K86" si="8">E149</f>
        <v>107.99</v>
      </c>
    </row>
    <row r="67" spans="1:11">
      <c r="A67" s="182"/>
      <c r="B67" s="191"/>
      <c r="C67" s="179"/>
      <c r="D67" s="187"/>
      <c r="E67" s="195"/>
      <c r="F67" s="195"/>
      <c r="G67" s="172"/>
      <c r="H67" s="173">
        <f t="shared" si="5"/>
        <v>252.42</v>
      </c>
      <c r="I67" s="173">
        <f t="shared" si="6"/>
        <v>291.01</v>
      </c>
      <c r="J67" s="173">
        <f t="shared" si="7"/>
        <v>181.17</v>
      </c>
      <c r="K67" s="173">
        <f t="shared" si="8"/>
        <v>108.59</v>
      </c>
    </row>
    <row r="68" spans="1:11">
      <c r="A68" s="182"/>
      <c r="B68" s="191"/>
      <c r="C68" s="179"/>
      <c r="D68" s="187"/>
      <c r="E68" s="195"/>
      <c r="F68" s="195"/>
      <c r="G68" s="172">
        <v>2011</v>
      </c>
      <c r="H68" s="173">
        <f t="shared" si="5"/>
        <v>253.89</v>
      </c>
      <c r="I68" s="173">
        <f t="shared" si="6"/>
        <v>281.10000000000002</v>
      </c>
      <c r="J68" s="173">
        <f t="shared" si="7"/>
        <v>180.99</v>
      </c>
      <c r="K68" s="173">
        <f t="shared" si="8"/>
        <v>109.29</v>
      </c>
    </row>
    <row r="69" spans="1:11">
      <c r="A69" s="182"/>
      <c r="B69" s="191"/>
      <c r="C69" s="179"/>
      <c r="D69" s="187"/>
      <c r="E69" s="195"/>
      <c r="F69" s="195"/>
      <c r="G69" s="172"/>
      <c r="H69" s="173">
        <f t="shared" si="5"/>
        <v>259.05</v>
      </c>
      <c r="I69" s="173">
        <f t="shared" si="6"/>
        <v>277.73</v>
      </c>
      <c r="J69" s="173">
        <f t="shared" si="7"/>
        <v>182.98</v>
      </c>
      <c r="K69" s="173">
        <f t="shared" si="8"/>
        <v>109.69</v>
      </c>
    </row>
    <row r="70" spans="1:11">
      <c r="A70" s="182"/>
      <c r="B70" s="191"/>
      <c r="C70" s="179"/>
      <c r="D70" s="187"/>
      <c r="E70" s="195"/>
      <c r="F70" s="195"/>
      <c r="G70" s="172"/>
      <c r="H70" s="173">
        <f t="shared" si="5"/>
        <v>264.20999999999998</v>
      </c>
      <c r="I70" s="173">
        <f t="shared" si="6"/>
        <v>267.82</v>
      </c>
      <c r="J70" s="173">
        <f t="shared" si="7"/>
        <v>182.98</v>
      </c>
      <c r="K70" s="173">
        <f t="shared" si="8"/>
        <v>110.89</v>
      </c>
    </row>
    <row r="71" spans="1:11">
      <c r="A71" s="182"/>
      <c r="B71" s="191"/>
      <c r="C71" s="179"/>
      <c r="D71" s="187"/>
      <c r="E71" s="195"/>
      <c r="F71" s="195"/>
      <c r="G71" s="172"/>
      <c r="H71" s="173">
        <f t="shared" si="5"/>
        <v>261.75</v>
      </c>
      <c r="I71" s="173">
        <f t="shared" si="6"/>
        <v>253.92</v>
      </c>
      <c r="J71" s="173">
        <f t="shared" si="7"/>
        <v>181.71</v>
      </c>
      <c r="K71" s="173">
        <f t="shared" si="8"/>
        <v>111.09</v>
      </c>
    </row>
    <row r="72" spans="1:11">
      <c r="A72" s="182"/>
      <c r="B72" s="191"/>
      <c r="C72" s="179"/>
      <c r="D72" s="187"/>
      <c r="E72" s="195"/>
      <c r="F72" s="195"/>
      <c r="G72" s="175">
        <v>2012</v>
      </c>
      <c r="H72" s="173">
        <f t="shared" si="5"/>
        <v>258.31</v>
      </c>
      <c r="I72" s="173">
        <f t="shared" si="6"/>
        <v>241.26</v>
      </c>
      <c r="J72" s="173">
        <f t="shared" si="7"/>
        <v>180.63</v>
      </c>
      <c r="K72" s="173">
        <f t="shared" si="8"/>
        <v>111.99</v>
      </c>
    </row>
    <row r="73" spans="1:11">
      <c r="A73" s="182"/>
      <c r="B73" s="191"/>
      <c r="C73" s="179"/>
      <c r="D73" s="187"/>
      <c r="E73" s="195"/>
      <c r="F73" s="195"/>
      <c r="G73" s="172"/>
      <c r="H73" s="173">
        <f t="shared" si="5"/>
        <v>258.56</v>
      </c>
      <c r="I73" s="173">
        <f t="shared" si="6"/>
        <v>233.42</v>
      </c>
      <c r="J73" s="173">
        <f t="shared" si="7"/>
        <v>179.18</v>
      </c>
      <c r="K73" s="173">
        <f t="shared" si="8"/>
        <v>113.49</v>
      </c>
    </row>
    <row r="74" spans="1:11">
      <c r="A74" s="182"/>
      <c r="B74" s="191"/>
      <c r="C74" s="179"/>
      <c r="D74" s="187"/>
      <c r="E74" s="195"/>
      <c r="F74" s="195"/>
      <c r="G74" s="172"/>
      <c r="H74" s="173">
        <f t="shared" si="5"/>
        <v>260.27999999999997</v>
      </c>
      <c r="I74" s="173">
        <f t="shared" si="6"/>
        <v>224.7</v>
      </c>
      <c r="J74" s="173">
        <f t="shared" si="7"/>
        <v>176.11</v>
      </c>
      <c r="K74" s="173">
        <f t="shared" si="8"/>
        <v>113.89</v>
      </c>
    </row>
    <row r="75" spans="1:11">
      <c r="A75" s="182"/>
      <c r="B75" s="191"/>
      <c r="C75" s="179"/>
      <c r="D75" s="187"/>
      <c r="E75" s="195"/>
      <c r="F75" s="195"/>
      <c r="G75" s="172"/>
      <c r="H75" s="173">
        <f t="shared" si="5"/>
        <v>256.35000000000002</v>
      </c>
      <c r="I75" s="173">
        <f t="shared" si="6"/>
        <v>221.54</v>
      </c>
      <c r="J75" s="173">
        <f t="shared" si="7"/>
        <v>172.31</v>
      </c>
      <c r="K75" s="173">
        <f t="shared" si="8"/>
        <v>114.89</v>
      </c>
    </row>
    <row r="76" spans="1:11">
      <c r="A76" s="182"/>
      <c r="B76" s="191"/>
      <c r="C76" s="179"/>
      <c r="D76" s="187"/>
      <c r="E76" s="195"/>
      <c r="F76" s="195"/>
      <c r="G76" s="172">
        <v>2013</v>
      </c>
      <c r="H76" s="173">
        <f t="shared" si="5"/>
        <v>253.4</v>
      </c>
      <c r="I76" s="173">
        <f t="shared" si="6"/>
        <v>210.31</v>
      </c>
      <c r="J76" s="173">
        <f t="shared" si="7"/>
        <v>169.78</v>
      </c>
      <c r="K76" s="173">
        <f t="shared" si="8"/>
        <v>115.79</v>
      </c>
    </row>
    <row r="77" spans="1:11">
      <c r="A77" s="182"/>
      <c r="B77" s="191"/>
      <c r="C77" s="179"/>
      <c r="D77" s="187"/>
      <c r="E77" s="195"/>
      <c r="F77" s="195"/>
      <c r="G77" s="172"/>
      <c r="H77" s="173">
        <f t="shared" si="5"/>
        <v>252.91</v>
      </c>
      <c r="I77" s="173">
        <f t="shared" si="6"/>
        <v>208.64</v>
      </c>
      <c r="J77" s="173">
        <f t="shared" si="7"/>
        <v>168.69</v>
      </c>
      <c r="K77" s="173">
        <f t="shared" si="8"/>
        <v>117.19</v>
      </c>
    </row>
    <row r="78" spans="1:11">
      <c r="A78" s="182"/>
      <c r="B78" s="191"/>
      <c r="C78" s="179"/>
      <c r="D78" s="187"/>
      <c r="E78" s="195"/>
      <c r="F78" s="195"/>
      <c r="G78" s="172"/>
      <c r="H78" s="173">
        <f t="shared" si="5"/>
        <v>255.12</v>
      </c>
      <c r="I78" s="173">
        <f t="shared" si="6"/>
        <v>210.28</v>
      </c>
      <c r="J78" s="173">
        <f t="shared" si="7"/>
        <v>166.16</v>
      </c>
      <c r="K78" s="173">
        <f t="shared" si="8"/>
        <v>118.19</v>
      </c>
    </row>
    <row r="79" spans="1:11">
      <c r="A79" s="182"/>
      <c r="B79" s="191"/>
      <c r="C79" s="179"/>
      <c r="D79" s="187"/>
      <c r="E79" s="195"/>
      <c r="F79" s="195"/>
      <c r="G79" s="172"/>
      <c r="H79" s="173">
        <f t="shared" si="5"/>
        <v>252.42</v>
      </c>
      <c r="I79" s="173">
        <f t="shared" si="6"/>
        <v>207.59</v>
      </c>
      <c r="J79" s="173">
        <f t="shared" si="7"/>
        <v>163.09</v>
      </c>
      <c r="K79" s="173">
        <f t="shared" si="8"/>
        <v>117.69</v>
      </c>
    </row>
    <row r="80" spans="1:11">
      <c r="A80" s="182"/>
      <c r="B80" s="191"/>
      <c r="C80" s="179"/>
      <c r="D80" s="187"/>
      <c r="E80" s="195"/>
      <c r="F80" s="195"/>
      <c r="G80" s="175">
        <v>2014</v>
      </c>
      <c r="H80" s="173">
        <f t="shared" si="5"/>
        <v>249.47</v>
      </c>
      <c r="I80" s="173">
        <f t="shared" si="6"/>
        <v>206.95</v>
      </c>
      <c r="J80" s="173">
        <f t="shared" si="7"/>
        <v>161.46</v>
      </c>
      <c r="K80" s="173">
        <f t="shared" si="8"/>
        <v>118.59</v>
      </c>
    </row>
    <row r="81" spans="1:11">
      <c r="A81" s="182"/>
      <c r="B81" s="191"/>
      <c r="C81" s="179"/>
      <c r="D81" s="187"/>
      <c r="E81" s="195"/>
      <c r="F81" s="195"/>
      <c r="G81" s="172"/>
      <c r="H81" s="173">
        <f t="shared" si="5"/>
        <v>249.97</v>
      </c>
      <c r="I81" s="173">
        <f t="shared" si="6"/>
        <v>210.4</v>
      </c>
      <c r="J81" s="173">
        <f t="shared" si="7"/>
        <v>160.38</v>
      </c>
      <c r="K81" s="173">
        <f t="shared" si="8"/>
        <v>120.09</v>
      </c>
    </row>
    <row r="82" spans="1:11">
      <c r="A82" s="182"/>
      <c r="B82" s="191"/>
      <c r="C82" s="179"/>
      <c r="D82" s="187"/>
      <c r="E82" s="195"/>
      <c r="F82" s="195"/>
      <c r="G82" s="172"/>
      <c r="H82" s="173">
        <f t="shared" si="5"/>
        <v>251.68</v>
      </c>
      <c r="I82" s="173">
        <f t="shared" si="6"/>
        <v>210.87</v>
      </c>
      <c r="J82" s="173">
        <f t="shared" si="7"/>
        <v>159.65</v>
      </c>
      <c r="K82" s="173">
        <f t="shared" si="8"/>
        <v>121.89</v>
      </c>
    </row>
    <row r="83" spans="1:11">
      <c r="A83" s="182"/>
      <c r="B83" s="191"/>
      <c r="C83" s="179"/>
      <c r="D83" s="187"/>
      <c r="E83" s="195"/>
      <c r="F83" s="195"/>
      <c r="G83" s="172"/>
      <c r="H83" s="173">
        <f t="shared" si="5"/>
        <v>246.53</v>
      </c>
      <c r="I83" s="173">
        <f t="shared" si="6"/>
        <v>211.25</v>
      </c>
      <c r="J83" s="173">
        <f t="shared" si="7"/>
        <v>157.12</v>
      </c>
      <c r="K83" s="173">
        <f t="shared" si="8"/>
        <v>122.79</v>
      </c>
    </row>
    <row r="84" spans="1:11">
      <c r="A84" s="182"/>
      <c r="B84" s="191"/>
      <c r="C84" s="179"/>
      <c r="D84" s="187"/>
      <c r="E84" s="195"/>
      <c r="F84" s="195"/>
      <c r="G84" s="172">
        <v>2015</v>
      </c>
      <c r="H84" s="173">
        <f t="shared" si="5"/>
        <v>244.32</v>
      </c>
      <c r="I84" s="173">
        <f t="shared" si="6"/>
        <v>210.17</v>
      </c>
      <c r="J84" s="173">
        <f t="shared" si="7"/>
        <v>155.68</v>
      </c>
      <c r="K84" s="173">
        <f t="shared" si="8"/>
        <v>124.49</v>
      </c>
    </row>
    <row r="85" spans="1:11">
      <c r="A85" s="182"/>
      <c r="B85" s="191"/>
      <c r="C85" s="179"/>
      <c r="D85" s="187"/>
      <c r="E85" s="195"/>
      <c r="F85" s="195"/>
      <c r="G85" s="172"/>
      <c r="H85" s="173">
        <f t="shared" si="5"/>
        <v>244.56</v>
      </c>
      <c r="I85" s="173">
        <f t="shared" si="6"/>
        <v>218.85</v>
      </c>
      <c r="J85" s="173">
        <f t="shared" si="7"/>
        <v>155.68</v>
      </c>
      <c r="K85" s="173">
        <f t="shared" si="8"/>
        <v>125.39</v>
      </c>
    </row>
    <row r="86" spans="1:11">
      <c r="A86" s="182"/>
      <c r="B86" s="191"/>
      <c r="C86" s="179"/>
      <c r="D86" s="187"/>
      <c r="E86" s="195"/>
      <c r="F86" s="195"/>
      <c r="G86" s="172"/>
      <c r="H86" s="173">
        <f t="shared" si="5"/>
        <v>248.62</v>
      </c>
      <c r="I86" s="173">
        <f t="shared" si="6"/>
        <v>220.32</v>
      </c>
      <c r="J86" s="173">
        <f t="shared" si="7"/>
        <v>156.04</v>
      </c>
      <c r="K86" s="173">
        <f t="shared" si="8"/>
        <v>127.19</v>
      </c>
    </row>
    <row r="87" spans="1:11">
      <c r="A87" s="182">
        <v>34789</v>
      </c>
      <c r="B87" s="191">
        <v>98.83</v>
      </c>
      <c r="C87" s="179">
        <v>98.67</v>
      </c>
      <c r="D87" s="187">
        <v>98.37</v>
      </c>
      <c r="E87" s="195">
        <v>99.9</v>
      </c>
      <c r="F87" s="195"/>
    </row>
    <row r="88" spans="1:11">
      <c r="A88" s="182">
        <v>34880</v>
      </c>
      <c r="B88" s="191">
        <v>99.59</v>
      </c>
      <c r="C88" s="179">
        <v>99.9</v>
      </c>
      <c r="D88" s="187">
        <v>99.42</v>
      </c>
      <c r="E88" s="195">
        <v>100.35</v>
      </c>
      <c r="F88" s="195"/>
    </row>
    <row r="89" spans="1:11">
      <c r="A89" s="182">
        <v>34972</v>
      </c>
      <c r="B89" s="191">
        <v>101.42</v>
      </c>
      <c r="C89" s="179">
        <v>100.56</v>
      </c>
      <c r="D89" s="187">
        <v>100.64</v>
      </c>
      <c r="E89" s="195">
        <v>100.03</v>
      </c>
      <c r="F89" s="195"/>
    </row>
    <row r="90" spans="1:11">
      <c r="A90" s="182">
        <v>35064</v>
      </c>
      <c r="B90" s="191">
        <v>100.16</v>
      </c>
      <c r="C90" s="179">
        <v>100.87</v>
      </c>
      <c r="D90" s="187">
        <v>101.57</v>
      </c>
      <c r="E90" s="195">
        <v>99.72</v>
      </c>
      <c r="F90" s="195"/>
    </row>
    <row r="91" spans="1:11">
      <c r="A91" s="182">
        <v>35155</v>
      </c>
      <c r="B91" s="191">
        <v>99.11</v>
      </c>
      <c r="C91" s="179">
        <v>101.25</v>
      </c>
      <c r="D91" s="187">
        <v>102.59</v>
      </c>
      <c r="E91" s="195">
        <v>99.27</v>
      </c>
      <c r="F91" s="195"/>
    </row>
    <row r="92" spans="1:11">
      <c r="A92" s="182">
        <v>35246</v>
      </c>
      <c r="B92" s="191">
        <v>100.29</v>
      </c>
      <c r="C92" s="179">
        <v>101.97</v>
      </c>
      <c r="D92" s="187">
        <v>103.08</v>
      </c>
      <c r="E92" s="195">
        <v>98.92</v>
      </c>
      <c r="F92" s="195"/>
    </row>
    <row r="93" spans="1:11">
      <c r="A93" s="182">
        <v>35338</v>
      </c>
      <c r="B93" s="191">
        <v>102.41</v>
      </c>
      <c r="C93" s="179">
        <v>102.03</v>
      </c>
      <c r="D93" s="187">
        <v>104.32</v>
      </c>
      <c r="E93" s="195">
        <v>98.58</v>
      </c>
      <c r="F93" s="195"/>
    </row>
    <row r="94" spans="1:11">
      <c r="A94" s="182">
        <v>35430</v>
      </c>
      <c r="B94" s="191">
        <v>101.71</v>
      </c>
      <c r="C94" s="179">
        <v>102.22</v>
      </c>
      <c r="D94" s="187">
        <v>105.38</v>
      </c>
      <c r="E94" s="195">
        <v>98.09</v>
      </c>
      <c r="F94" s="195"/>
    </row>
    <row r="95" spans="1:11">
      <c r="A95" s="182">
        <v>35520</v>
      </c>
      <c r="B95" s="191">
        <v>97.69</v>
      </c>
      <c r="C95" s="179">
        <v>102.42</v>
      </c>
      <c r="D95" s="187">
        <v>107.07</v>
      </c>
      <c r="E95" s="195">
        <v>97.78</v>
      </c>
      <c r="F95" s="195"/>
    </row>
    <row r="96" spans="1:11">
      <c r="A96" s="182">
        <v>35611</v>
      </c>
      <c r="B96" s="191">
        <v>100.76</v>
      </c>
      <c r="C96" s="179">
        <v>103.22</v>
      </c>
      <c r="D96" s="187">
        <v>107.28</v>
      </c>
      <c r="E96" s="195">
        <v>97.42</v>
      </c>
      <c r="F96" s="195"/>
    </row>
    <row r="97" spans="1:6">
      <c r="A97" s="182">
        <v>35703</v>
      </c>
      <c r="B97" s="191">
        <v>101.71</v>
      </c>
      <c r="C97" s="179">
        <v>103.76</v>
      </c>
      <c r="D97" s="187">
        <v>107.33</v>
      </c>
      <c r="E97" s="195">
        <v>97.27</v>
      </c>
      <c r="F97" s="195"/>
    </row>
    <row r="98" spans="1:6">
      <c r="A98" s="182">
        <v>35795</v>
      </c>
      <c r="B98" s="191">
        <v>101.47</v>
      </c>
      <c r="C98" s="179">
        <v>104.54</v>
      </c>
      <c r="D98" s="187">
        <v>107.82</v>
      </c>
      <c r="E98" s="195">
        <v>96.81</v>
      </c>
      <c r="F98" s="195"/>
    </row>
    <row r="99" spans="1:6">
      <c r="A99" s="182">
        <v>35885</v>
      </c>
      <c r="B99" s="191">
        <v>99.58</v>
      </c>
      <c r="C99" s="179">
        <v>104.93</v>
      </c>
      <c r="D99" s="187">
        <v>106.35</v>
      </c>
      <c r="E99" s="195">
        <v>96.55</v>
      </c>
      <c r="F99" s="195"/>
    </row>
    <row r="100" spans="1:6">
      <c r="A100" s="182">
        <v>35976</v>
      </c>
      <c r="B100" s="191">
        <v>101.94</v>
      </c>
      <c r="C100" s="179">
        <v>107.24</v>
      </c>
      <c r="D100" s="187">
        <v>107.5</v>
      </c>
      <c r="E100" s="195">
        <v>96.96</v>
      </c>
      <c r="F100" s="195"/>
    </row>
    <row r="101" spans="1:6">
      <c r="A101" s="182">
        <v>36068</v>
      </c>
      <c r="B101" s="191">
        <v>104.54</v>
      </c>
      <c r="C101" s="179">
        <v>109.4</v>
      </c>
      <c r="D101" s="187">
        <v>107.72</v>
      </c>
      <c r="E101" s="195">
        <v>96.88</v>
      </c>
      <c r="F101" s="195"/>
    </row>
    <row r="102" spans="1:6">
      <c r="A102" s="182">
        <v>36160</v>
      </c>
      <c r="B102" s="191">
        <v>104.07</v>
      </c>
      <c r="C102" s="179">
        <v>111.61</v>
      </c>
      <c r="D102" s="187">
        <v>107.75</v>
      </c>
      <c r="E102" s="195">
        <v>96.75</v>
      </c>
      <c r="F102" s="195"/>
    </row>
    <row r="103" spans="1:6">
      <c r="A103" s="182">
        <v>36250</v>
      </c>
      <c r="B103" s="191">
        <v>105.25</v>
      </c>
      <c r="C103" s="179">
        <v>115</v>
      </c>
      <c r="D103" s="187">
        <v>107.52</v>
      </c>
      <c r="E103" s="195">
        <v>96.67</v>
      </c>
      <c r="F103" s="195"/>
    </row>
    <row r="104" spans="1:6">
      <c r="A104" s="182">
        <v>36341</v>
      </c>
      <c r="B104" s="191">
        <v>107.84</v>
      </c>
      <c r="C104" s="179">
        <v>118.84</v>
      </c>
      <c r="D104" s="187">
        <v>108.21</v>
      </c>
      <c r="E104" s="195">
        <v>96.84</v>
      </c>
      <c r="F104" s="195"/>
    </row>
    <row r="105" spans="1:6">
      <c r="A105" s="182">
        <v>36433</v>
      </c>
      <c r="B105" s="191">
        <v>112.32</v>
      </c>
      <c r="C105" s="179">
        <v>122.08</v>
      </c>
      <c r="D105" s="187">
        <v>108.74</v>
      </c>
      <c r="E105" s="195">
        <v>97.08</v>
      </c>
      <c r="F105" s="195"/>
    </row>
    <row r="106" spans="1:6">
      <c r="A106" s="182">
        <v>36525</v>
      </c>
      <c r="B106" s="191">
        <v>112.56</v>
      </c>
      <c r="C106" s="179">
        <v>122.23</v>
      </c>
      <c r="D106" s="187">
        <v>109.35</v>
      </c>
      <c r="E106" s="195">
        <v>97.4</v>
      </c>
      <c r="F106" s="195"/>
    </row>
    <row r="107" spans="1:6">
      <c r="A107" s="182">
        <v>36616</v>
      </c>
      <c r="B107" s="191">
        <v>114.45</v>
      </c>
      <c r="C107" s="179">
        <v>126.21</v>
      </c>
      <c r="D107" s="187">
        <v>110.91</v>
      </c>
      <c r="E107" s="195">
        <v>97.89</v>
      </c>
      <c r="F107" s="195"/>
    </row>
    <row r="108" spans="1:6">
      <c r="A108" s="182">
        <v>36707</v>
      </c>
      <c r="B108" s="191">
        <v>117.99</v>
      </c>
      <c r="C108" s="179">
        <v>129.75</v>
      </c>
      <c r="D108" s="187">
        <v>111.85</v>
      </c>
      <c r="E108" s="195">
        <v>98.34</v>
      </c>
      <c r="F108" s="195"/>
    </row>
    <row r="109" spans="1:6">
      <c r="A109" s="182">
        <v>36799</v>
      </c>
      <c r="B109" s="191">
        <v>122.47</v>
      </c>
      <c r="C109" s="179">
        <v>131.52000000000001</v>
      </c>
      <c r="D109" s="187">
        <v>113.38</v>
      </c>
      <c r="E109" s="195">
        <v>98.68</v>
      </c>
      <c r="F109" s="195"/>
    </row>
    <row r="110" spans="1:6">
      <c r="A110" s="182">
        <v>36891</v>
      </c>
      <c r="B110" s="191">
        <v>121.76</v>
      </c>
      <c r="C110" s="179">
        <v>131.66999999999999</v>
      </c>
      <c r="D110" s="187">
        <v>114.68</v>
      </c>
      <c r="E110" s="195">
        <v>99.09</v>
      </c>
      <c r="F110" s="195"/>
    </row>
    <row r="111" spans="1:6">
      <c r="A111" s="182">
        <v>36981</v>
      </c>
      <c r="B111" s="191">
        <v>123.42</v>
      </c>
      <c r="C111" s="179">
        <v>137.12</v>
      </c>
      <c r="D111" s="187">
        <v>116.01</v>
      </c>
      <c r="E111" s="195">
        <v>99.29</v>
      </c>
      <c r="F111" s="195"/>
    </row>
    <row r="112" spans="1:6">
      <c r="A112" s="182">
        <v>37072</v>
      </c>
      <c r="B112" s="191">
        <v>127.66</v>
      </c>
      <c r="C112" s="179">
        <v>141.84</v>
      </c>
      <c r="D112" s="187">
        <v>117.48</v>
      </c>
      <c r="E112" s="195">
        <v>99.58</v>
      </c>
      <c r="F112" s="195"/>
    </row>
    <row r="113" spans="1:6">
      <c r="A113" s="182">
        <v>37164</v>
      </c>
      <c r="B113" s="191">
        <v>131.66999999999999</v>
      </c>
      <c r="C113" s="179">
        <v>144.94</v>
      </c>
      <c r="D113" s="187">
        <v>120</v>
      </c>
      <c r="E113" s="195">
        <v>99.87</v>
      </c>
      <c r="F113" s="195"/>
    </row>
    <row r="114" spans="1:6">
      <c r="A114" s="182">
        <v>37256</v>
      </c>
      <c r="B114" s="191">
        <v>131.66999999999999</v>
      </c>
      <c r="C114" s="179">
        <v>146.41</v>
      </c>
      <c r="D114" s="187">
        <v>123.21</v>
      </c>
      <c r="E114" s="195">
        <v>99.98</v>
      </c>
      <c r="F114" s="195"/>
    </row>
    <row r="115" spans="1:6">
      <c r="A115" s="182">
        <v>37346</v>
      </c>
      <c r="B115" s="191">
        <v>132.85</v>
      </c>
      <c r="C115" s="179">
        <v>155.11000000000001</v>
      </c>
      <c r="D115" s="187">
        <v>130.28</v>
      </c>
      <c r="E115" s="195">
        <v>100.36</v>
      </c>
      <c r="F115" s="195"/>
    </row>
    <row r="116" spans="1:6">
      <c r="A116" s="182">
        <v>37437</v>
      </c>
      <c r="B116" s="191">
        <v>137.57</v>
      </c>
      <c r="C116" s="179">
        <v>164.69</v>
      </c>
      <c r="D116" s="187">
        <v>133.02000000000001</v>
      </c>
      <c r="E116" s="195">
        <v>100.62</v>
      </c>
      <c r="F116" s="195"/>
    </row>
    <row r="117" spans="1:6">
      <c r="A117" s="182">
        <v>37529</v>
      </c>
      <c r="B117" s="191">
        <v>143.71</v>
      </c>
      <c r="C117" s="179">
        <v>168.53</v>
      </c>
      <c r="D117" s="187">
        <v>134.62</v>
      </c>
      <c r="E117" s="195">
        <v>100.66</v>
      </c>
      <c r="F117" s="195"/>
    </row>
    <row r="118" spans="1:6">
      <c r="A118" s="182">
        <v>37621</v>
      </c>
      <c r="B118" s="191">
        <v>145.13</v>
      </c>
      <c r="C118" s="179">
        <v>171.77</v>
      </c>
      <c r="D118" s="187">
        <v>135.62</v>
      </c>
      <c r="E118" s="195">
        <v>100.5</v>
      </c>
      <c r="F118" s="195"/>
    </row>
    <row r="119" spans="1:6">
      <c r="A119" s="182">
        <v>37711</v>
      </c>
      <c r="B119" s="191">
        <v>147.72</v>
      </c>
      <c r="C119" s="179">
        <v>181.35</v>
      </c>
      <c r="D119" s="187">
        <v>138.69</v>
      </c>
      <c r="E119" s="195">
        <v>100.39</v>
      </c>
      <c r="F119" s="195"/>
    </row>
    <row r="120" spans="1:6">
      <c r="A120" s="182">
        <v>37802</v>
      </c>
      <c r="B120" s="191">
        <v>153.62</v>
      </c>
      <c r="C120" s="179">
        <v>193.15</v>
      </c>
      <c r="D120" s="187">
        <v>140.55000000000001</v>
      </c>
      <c r="E120" s="195">
        <v>99.69</v>
      </c>
      <c r="F120" s="195"/>
    </row>
    <row r="121" spans="1:6">
      <c r="A121" s="182">
        <v>37894</v>
      </c>
      <c r="B121" s="191">
        <v>160.46</v>
      </c>
      <c r="C121" s="179">
        <v>198.31</v>
      </c>
      <c r="D121" s="187">
        <v>143.15</v>
      </c>
      <c r="E121" s="195">
        <v>99.59</v>
      </c>
      <c r="F121" s="195"/>
    </row>
    <row r="122" spans="1:6">
      <c r="A122" s="182">
        <v>37986</v>
      </c>
      <c r="B122" s="191">
        <v>163.53</v>
      </c>
      <c r="C122" s="179">
        <v>203.47</v>
      </c>
      <c r="D122" s="187">
        <v>144.04</v>
      </c>
      <c r="E122" s="195">
        <v>100.19</v>
      </c>
      <c r="F122" s="195"/>
    </row>
    <row r="123" spans="1:6">
      <c r="A123" s="182">
        <v>38077</v>
      </c>
      <c r="B123" s="191">
        <v>168.96</v>
      </c>
      <c r="C123" s="179">
        <v>214.68</v>
      </c>
      <c r="D123" s="187">
        <v>145.53</v>
      </c>
      <c r="E123" s="195">
        <v>100.09</v>
      </c>
      <c r="F123" s="195"/>
    </row>
    <row r="124" spans="1:6">
      <c r="A124" s="182">
        <v>38168</v>
      </c>
      <c r="B124" s="191">
        <v>176.04</v>
      </c>
      <c r="C124" s="179">
        <v>226.91</v>
      </c>
      <c r="D124" s="187">
        <v>148.47</v>
      </c>
      <c r="E124" s="195">
        <v>100.69</v>
      </c>
      <c r="F124" s="195"/>
    </row>
    <row r="125" spans="1:6">
      <c r="A125" s="182">
        <v>38260</v>
      </c>
      <c r="B125" s="191">
        <v>185.24</v>
      </c>
      <c r="C125" s="179">
        <v>231.63</v>
      </c>
      <c r="D125" s="187">
        <v>152.36000000000001</v>
      </c>
      <c r="E125" s="195">
        <v>100.59</v>
      </c>
      <c r="F125" s="195"/>
    </row>
    <row r="126" spans="1:6">
      <c r="A126" s="182">
        <v>38352</v>
      </c>
      <c r="B126" s="191">
        <v>189.72</v>
      </c>
      <c r="C126" s="179">
        <v>238.56</v>
      </c>
      <c r="D126" s="187">
        <v>154.69999999999999</v>
      </c>
      <c r="E126" s="195">
        <v>101.29</v>
      </c>
      <c r="F126" s="195"/>
    </row>
    <row r="127" spans="1:6">
      <c r="A127" s="182">
        <v>38442</v>
      </c>
      <c r="B127" s="191">
        <v>195.15</v>
      </c>
      <c r="C127" s="179">
        <v>248.44</v>
      </c>
      <c r="D127" s="187">
        <v>157.65</v>
      </c>
      <c r="E127" s="195">
        <v>104.99</v>
      </c>
      <c r="F127" s="195"/>
    </row>
    <row r="128" spans="1:6">
      <c r="A128" s="182">
        <v>38533</v>
      </c>
      <c r="B128" s="191">
        <v>203.65</v>
      </c>
      <c r="C128" s="179">
        <v>258.47000000000003</v>
      </c>
      <c r="D128" s="187">
        <v>160.56</v>
      </c>
      <c r="E128" s="195">
        <v>103.49</v>
      </c>
      <c r="F128" s="195"/>
    </row>
    <row r="129" spans="1:6">
      <c r="A129" s="182">
        <v>38625</v>
      </c>
      <c r="B129" s="191">
        <v>214.03</v>
      </c>
      <c r="C129" s="179">
        <v>262.74</v>
      </c>
      <c r="D129" s="187">
        <v>163.69</v>
      </c>
      <c r="E129" s="195">
        <v>104.69</v>
      </c>
      <c r="F129" s="195"/>
    </row>
    <row r="130" spans="1:6">
      <c r="A130" s="182">
        <v>38717</v>
      </c>
      <c r="B130" s="191">
        <v>218.04</v>
      </c>
      <c r="C130" s="179">
        <v>268.93</v>
      </c>
      <c r="D130" s="187">
        <v>165.16</v>
      </c>
      <c r="E130" s="195">
        <v>103.99</v>
      </c>
      <c r="F130" s="195"/>
    </row>
    <row r="131" spans="1:6">
      <c r="A131" s="182">
        <v>38807</v>
      </c>
      <c r="B131" s="191">
        <v>223</v>
      </c>
      <c r="C131" s="179">
        <v>278.93</v>
      </c>
      <c r="D131" s="187">
        <v>166.94</v>
      </c>
      <c r="E131" s="195">
        <v>103.19</v>
      </c>
      <c r="F131" s="195"/>
    </row>
    <row r="132" spans="1:6">
      <c r="A132" s="182">
        <v>38898</v>
      </c>
      <c r="B132" s="191">
        <v>230.08</v>
      </c>
      <c r="C132" s="179">
        <v>290.87</v>
      </c>
      <c r="D132" s="187">
        <v>170.18</v>
      </c>
      <c r="E132" s="195">
        <v>104.59</v>
      </c>
      <c r="F132" s="195"/>
    </row>
    <row r="133" spans="1:6">
      <c r="A133" s="182">
        <v>38990</v>
      </c>
      <c r="B133" s="191">
        <v>237.44</v>
      </c>
      <c r="C133" s="179">
        <v>300.37</v>
      </c>
      <c r="D133" s="187">
        <v>173.27</v>
      </c>
      <c r="E133" s="195">
        <v>105.59</v>
      </c>
      <c r="F133" s="195"/>
    </row>
    <row r="134" spans="1:6">
      <c r="A134" s="182">
        <v>39082</v>
      </c>
      <c r="B134" s="191">
        <v>239.41</v>
      </c>
      <c r="C134" s="179">
        <v>308.13</v>
      </c>
      <c r="D134" s="187">
        <v>174.43</v>
      </c>
      <c r="E134" s="195">
        <v>104.49</v>
      </c>
      <c r="F134" s="195"/>
    </row>
    <row r="135" spans="1:6">
      <c r="A135" s="182">
        <v>39172</v>
      </c>
      <c r="B135" s="191">
        <v>241.13</v>
      </c>
      <c r="C135" s="179">
        <v>315.52999999999997</v>
      </c>
      <c r="D135" s="187">
        <v>176.73</v>
      </c>
      <c r="E135" s="195">
        <v>103.89</v>
      </c>
      <c r="F135" s="195"/>
    </row>
    <row r="136" spans="1:6">
      <c r="A136" s="182">
        <v>39263</v>
      </c>
      <c r="B136" s="191">
        <v>245.3</v>
      </c>
      <c r="C136" s="179">
        <v>324.54000000000002</v>
      </c>
      <c r="D136" s="187">
        <v>178.75</v>
      </c>
      <c r="E136" s="195">
        <v>103.79</v>
      </c>
      <c r="F136" s="195"/>
    </row>
    <row r="137" spans="1:6">
      <c r="A137" s="182">
        <v>39355</v>
      </c>
      <c r="B137" s="191">
        <v>250.95</v>
      </c>
      <c r="C137" s="179">
        <v>328.05</v>
      </c>
      <c r="D137" s="187">
        <v>181.21</v>
      </c>
      <c r="E137" s="195">
        <v>104.49</v>
      </c>
      <c r="F137" s="195"/>
    </row>
    <row r="138" spans="1:6">
      <c r="A138" s="182">
        <v>39447</v>
      </c>
      <c r="B138" s="191">
        <v>252.67</v>
      </c>
      <c r="C138" s="179">
        <v>325.70999999999998</v>
      </c>
      <c r="D138" s="187">
        <v>182.17</v>
      </c>
      <c r="E138" s="195">
        <v>104.69</v>
      </c>
      <c r="F138" s="195"/>
    </row>
    <row r="139" spans="1:6">
      <c r="A139" s="182">
        <v>39538</v>
      </c>
      <c r="B139" s="191">
        <v>250.95</v>
      </c>
      <c r="C139" s="179">
        <v>324.51</v>
      </c>
      <c r="D139" s="187">
        <v>183.33</v>
      </c>
      <c r="E139" s="195">
        <v>106.89</v>
      </c>
      <c r="F139" s="195"/>
    </row>
    <row r="140" spans="1:6">
      <c r="A140" s="182">
        <v>39629</v>
      </c>
      <c r="B140" s="191">
        <v>251.68</v>
      </c>
      <c r="C140" s="179">
        <v>323.66000000000003</v>
      </c>
      <c r="D140" s="187">
        <v>185.16</v>
      </c>
      <c r="E140" s="195">
        <v>107.69</v>
      </c>
      <c r="F140" s="195"/>
    </row>
    <row r="141" spans="1:6">
      <c r="A141" s="182">
        <v>39721</v>
      </c>
      <c r="B141" s="191">
        <v>252.42</v>
      </c>
      <c r="C141" s="179">
        <v>318.51</v>
      </c>
      <c r="D141" s="187">
        <v>185.95</v>
      </c>
      <c r="E141" s="195">
        <v>107.09</v>
      </c>
      <c r="F141" s="195"/>
    </row>
    <row r="142" spans="1:6">
      <c r="A142" s="182">
        <v>39813</v>
      </c>
      <c r="B142" s="191">
        <v>243.83</v>
      </c>
      <c r="C142" s="179">
        <v>308.68</v>
      </c>
      <c r="D142" s="187">
        <v>183.12</v>
      </c>
      <c r="E142" s="195">
        <v>107.79</v>
      </c>
      <c r="F142" s="195"/>
    </row>
    <row r="143" spans="1:6">
      <c r="A143" s="182">
        <v>39903</v>
      </c>
      <c r="B143" s="191">
        <v>234.74</v>
      </c>
      <c r="C143" s="179">
        <v>300.43</v>
      </c>
      <c r="D143" s="187">
        <v>183.77</v>
      </c>
      <c r="E143" s="195">
        <v>107.59</v>
      </c>
      <c r="F143" s="195"/>
    </row>
    <row r="144" spans="1:6">
      <c r="A144" s="182">
        <v>39994</v>
      </c>
      <c r="B144" s="191">
        <v>231.3</v>
      </c>
      <c r="C144" s="179">
        <v>299.08999999999997</v>
      </c>
      <c r="D144" s="187">
        <v>183.57</v>
      </c>
      <c r="E144" s="195">
        <v>106.49</v>
      </c>
      <c r="F144" s="195"/>
    </row>
    <row r="145" spans="1:6">
      <c r="A145" s="182">
        <v>40086</v>
      </c>
      <c r="B145" s="191">
        <v>235.23</v>
      </c>
      <c r="C145" s="179">
        <v>296.37</v>
      </c>
      <c r="D145" s="187">
        <v>183.85</v>
      </c>
      <c r="E145" s="195">
        <v>106.49</v>
      </c>
      <c r="F145" s="195"/>
    </row>
    <row r="146" spans="1:6">
      <c r="A146" s="182">
        <v>40178</v>
      </c>
      <c r="B146" s="191">
        <v>235.97</v>
      </c>
      <c r="C146" s="179">
        <v>295.17</v>
      </c>
      <c r="D146" s="187">
        <v>182.65</v>
      </c>
      <c r="E146" s="195">
        <v>106.99</v>
      </c>
      <c r="F146" s="195"/>
    </row>
    <row r="147" spans="1:6">
      <c r="A147" s="182">
        <v>40268</v>
      </c>
      <c r="B147" s="191">
        <v>237.69</v>
      </c>
      <c r="C147" s="179">
        <v>291.48</v>
      </c>
      <c r="D147" s="187">
        <v>179.9</v>
      </c>
      <c r="E147" s="195">
        <v>105.99</v>
      </c>
      <c r="F147" s="195"/>
    </row>
    <row r="148" spans="1:6">
      <c r="A148" s="182">
        <v>40359</v>
      </c>
      <c r="B148" s="191">
        <v>242.6</v>
      </c>
      <c r="C148" s="179">
        <v>296.22000000000003</v>
      </c>
      <c r="D148" s="187">
        <v>180.81</v>
      </c>
      <c r="E148" s="195">
        <v>107.19</v>
      </c>
      <c r="F148" s="195"/>
    </row>
    <row r="149" spans="1:6">
      <c r="A149" s="182">
        <v>40451</v>
      </c>
      <c r="B149" s="191">
        <v>249.47</v>
      </c>
      <c r="C149" s="179">
        <v>291.31</v>
      </c>
      <c r="D149" s="187">
        <v>181.35</v>
      </c>
      <c r="E149" s="195">
        <v>107.99</v>
      </c>
      <c r="F149" s="195"/>
    </row>
    <row r="150" spans="1:6">
      <c r="A150" s="182">
        <v>40543</v>
      </c>
      <c r="B150" s="191">
        <v>252.42</v>
      </c>
      <c r="C150" s="179">
        <v>291.01</v>
      </c>
      <c r="D150" s="187">
        <v>181.17</v>
      </c>
      <c r="E150" s="195">
        <v>108.59</v>
      </c>
      <c r="F150" s="195"/>
    </row>
    <row r="151" spans="1:6">
      <c r="A151" s="182">
        <v>40633</v>
      </c>
      <c r="B151" s="191">
        <v>253.89</v>
      </c>
      <c r="C151" s="179">
        <v>281.10000000000002</v>
      </c>
      <c r="D151" s="187">
        <v>180.99</v>
      </c>
      <c r="E151" s="195">
        <v>109.29</v>
      </c>
      <c r="F151" s="195"/>
    </row>
    <row r="152" spans="1:6">
      <c r="A152" s="182">
        <v>40724</v>
      </c>
      <c r="B152" s="191">
        <v>259.05</v>
      </c>
      <c r="C152" s="179">
        <v>277.73</v>
      </c>
      <c r="D152" s="187">
        <v>182.98</v>
      </c>
      <c r="E152" s="195">
        <v>109.69</v>
      </c>
      <c r="F152" s="195"/>
    </row>
    <row r="153" spans="1:6">
      <c r="A153" s="182">
        <v>40816</v>
      </c>
      <c r="B153" s="191">
        <v>264.20999999999998</v>
      </c>
      <c r="C153" s="179">
        <v>267.82</v>
      </c>
      <c r="D153" s="187">
        <v>182.98</v>
      </c>
      <c r="E153" s="195">
        <v>110.89</v>
      </c>
      <c r="F153" s="195"/>
    </row>
    <row r="154" spans="1:6">
      <c r="A154" s="182">
        <v>40908</v>
      </c>
      <c r="B154" s="191">
        <v>261.75</v>
      </c>
      <c r="C154" s="179">
        <v>253.92</v>
      </c>
      <c r="D154" s="187">
        <v>181.71</v>
      </c>
      <c r="E154" s="195">
        <v>111.09</v>
      </c>
      <c r="F154" s="195"/>
    </row>
    <row r="155" spans="1:6">
      <c r="A155" s="182">
        <v>40999</v>
      </c>
      <c r="B155" s="191">
        <v>258.31</v>
      </c>
      <c r="C155" s="179">
        <v>241.26</v>
      </c>
      <c r="D155" s="187">
        <v>180.63</v>
      </c>
      <c r="E155" s="195">
        <v>111.99</v>
      </c>
      <c r="F155" s="195"/>
    </row>
    <row r="156" spans="1:6">
      <c r="A156" s="182">
        <v>41090</v>
      </c>
      <c r="B156" s="191">
        <v>258.56</v>
      </c>
      <c r="C156" s="179">
        <v>233.42</v>
      </c>
      <c r="D156" s="187">
        <v>179.18</v>
      </c>
      <c r="E156" s="195">
        <v>113.49</v>
      </c>
      <c r="F156" s="195"/>
    </row>
    <row r="157" spans="1:6">
      <c r="A157" s="182">
        <v>41182</v>
      </c>
      <c r="B157" s="191">
        <v>260.27999999999997</v>
      </c>
      <c r="C157" s="179">
        <v>224.7</v>
      </c>
      <c r="D157" s="187">
        <v>176.11</v>
      </c>
      <c r="E157" s="195">
        <v>113.89</v>
      </c>
      <c r="F157" s="195"/>
    </row>
    <row r="158" spans="1:6">
      <c r="A158" s="182">
        <v>41274</v>
      </c>
      <c r="B158" s="191">
        <v>256.35000000000002</v>
      </c>
      <c r="C158" s="179">
        <v>221.54</v>
      </c>
      <c r="D158" s="187">
        <v>172.31</v>
      </c>
      <c r="E158" s="195">
        <v>114.89</v>
      </c>
      <c r="F158" s="195"/>
    </row>
    <row r="159" spans="1:6">
      <c r="A159" s="182">
        <v>41364</v>
      </c>
      <c r="B159" s="191">
        <v>253.4</v>
      </c>
      <c r="C159" s="179">
        <v>210.31</v>
      </c>
      <c r="D159" s="187">
        <v>169.78</v>
      </c>
      <c r="E159" s="195">
        <v>115.79</v>
      </c>
      <c r="F159" s="195"/>
    </row>
    <row r="160" spans="1:6">
      <c r="A160" s="182">
        <v>41455</v>
      </c>
      <c r="B160" s="191">
        <v>252.91</v>
      </c>
      <c r="C160" s="179">
        <v>208.64</v>
      </c>
      <c r="D160" s="187">
        <v>168.69</v>
      </c>
      <c r="E160" s="195">
        <v>117.19</v>
      </c>
      <c r="F160" s="195"/>
    </row>
    <row r="161" spans="1:6">
      <c r="A161" s="182">
        <v>41547</v>
      </c>
      <c r="B161" s="191">
        <v>255.12</v>
      </c>
      <c r="C161" s="179">
        <v>210.28</v>
      </c>
      <c r="D161" s="187">
        <v>166.16</v>
      </c>
      <c r="E161" s="195">
        <v>118.19</v>
      </c>
      <c r="F161" s="195"/>
    </row>
    <row r="162" spans="1:6">
      <c r="A162" s="182">
        <v>41639</v>
      </c>
      <c r="B162" s="191">
        <v>252.42</v>
      </c>
      <c r="C162" s="179">
        <v>207.59</v>
      </c>
      <c r="D162" s="187">
        <v>163.09</v>
      </c>
      <c r="E162" s="195">
        <v>117.69</v>
      </c>
      <c r="F162" s="195"/>
    </row>
    <row r="163" spans="1:6">
      <c r="A163" s="182">
        <v>41729</v>
      </c>
      <c r="B163" s="191">
        <v>249.47</v>
      </c>
      <c r="C163" s="179">
        <v>206.95</v>
      </c>
      <c r="D163" s="187">
        <v>161.46</v>
      </c>
      <c r="E163" s="195">
        <v>118.59</v>
      </c>
      <c r="F163" s="195"/>
    </row>
    <row r="164" spans="1:6">
      <c r="A164" s="182">
        <v>41820</v>
      </c>
      <c r="B164" s="191">
        <v>249.97</v>
      </c>
      <c r="C164" s="179">
        <v>210.4</v>
      </c>
      <c r="D164" s="187">
        <v>160.38</v>
      </c>
      <c r="E164" s="195">
        <v>120.09</v>
      </c>
      <c r="F164" s="195"/>
    </row>
    <row r="165" spans="1:6">
      <c r="A165" s="182">
        <v>41912</v>
      </c>
      <c r="B165" s="191">
        <v>251.68</v>
      </c>
      <c r="C165" s="179">
        <v>210.87</v>
      </c>
      <c r="D165" s="187">
        <v>159.65</v>
      </c>
      <c r="E165" s="195">
        <v>121.89</v>
      </c>
      <c r="F165" s="195"/>
    </row>
    <row r="166" spans="1:6">
      <c r="A166" s="182">
        <v>42004</v>
      </c>
      <c r="B166" s="191">
        <v>246.53</v>
      </c>
      <c r="C166" s="179">
        <v>211.25</v>
      </c>
      <c r="D166" s="187">
        <v>157.12</v>
      </c>
      <c r="E166" s="195">
        <v>122.79</v>
      </c>
      <c r="F166" s="195"/>
    </row>
    <row r="167" spans="1:6">
      <c r="A167" s="182">
        <v>42094</v>
      </c>
      <c r="B167" s="191">
        <v>244.32</v>
      </c>
      <c r="C167" s="179">
        <v>210.17</v>
      </c>
      <c r="D167" s="187">
        <v>155.68</v>
      </c>
      <c r="E167" s="195">
        <v>124.49</v>
      </c>
      <c r="F167" s="195"/>
    </row>
    <row r="168" spans="1:6">
      <c r="A168" s="182">
        <v>42185</v>
      </c>
      <c r="B168" s="191">
        <v>244.56</v>
      </c>
      <c r="C168" s="179">
        <v>218.85</v>
      </c>
      <c r="D168" s="187">
        <v>155.68</v>
      </c>
      <c r="E168" s="195">
        <v>125.39</v>
      </c>
      <c r="F168" s="195"/>
    </row>
    <row r="169" spans="1:6">
      <c r="A169" s="182">
        <v>42277</v>
      </c>
      <c r="B169" s="191">
        <v>248.62</v>
      </c>
      <c r="C169" s="179">
        <v>220.32</v>
      </c>
      <c r="D169" s="187">
        <v>156.04</v>
      </c>
      <c r="E169" s="195">
        <v>127.19</v>
      </c>
      <c r="F169" s="195"/>
    </row>
    <row r="170" spans="1:6">
      <c r="A170" s="182">
        <v>42369</v>
      </c>
      <c r="B170" s="189" t="s">
        <v>22</v>
      </c>
      <c r="C170" s="177" t="s">
        <v>22</v>
      </c>
      <c r="D170" s="185" t="s">
        <v>22</v>
      </c>
      <c r="E170" s="193" t="s">
        <v>22</v>
      </c>
      <c r="F170" s="193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I39"/>
  <sheetViews>
    <sheetView workbookViewId="0">
      <selection activeCell="M7" sqref="M7"/>
    </sheetView>
  </sheetViews>
  <sheetFormatPr baseColWidth="10" defaultColWidth="11.5703125" defaultRowHeight="15"/>
  <cols>
    <col min="1" max="16384" width="11.5703125" style="219"/>
  </cols>
  <sheetData>
    <row r="1" spans="1:9">
      <c r="E1" s="266"/>
      <c r="F1" s="249"/>
      <c r="G1" s="249"/>
    </row>
    <row r="2" spans="1:9">
      <c r="C2" s="207"/>
      <c r="I2" s="207"/>
    </row>
    <row r="5" spans="1:9" ht="21">
      <c r="A5" s="204" t="s">
        <v>352</v>
      </c>
    </row>
    <row r="6" spans="1:9">
      <c r="A6" s="205" t="s">
        <v>292</v>
      </c>
    </row>
    <row r="8" spans="1:9" ht="15" customHeight="1">
      <c r="B8" s="267" t="s">
        <v>319</v>
      </c>
      <c r="C8" s="267"/>
    </row>
    <row r="9" spans="1:9">
      <c r="B9" s="28">
        <v>2000</v>
      </c>
      <c r="C9" s="28">
        <v>2014</v>
      </c>
    </row>
    <row r="10" spans="1:9">
      <c r="A10" s="219" t="s">
        <v>28</v>
      </c>
      <c r="B10" s="219">
        <v>1.53</v>
      </c>
      <c r="C10" s="219">
        <v>1.77</v>
      </c>
    </row>
    <row r="11" spans="1:9">
      <c r="A11" s="219" t="s">
        <v>29</v>
      </c>
      <c r="B11" s="219">
        <v>5.86</v>
      </c>
      <c r="C11" s="219">
        <v>4.2</v>
      </c>
    </row>
    <row r="12" spans="1:9">
      <c r="A12" s="219" t="s">
        <v>26</v>
      </c>
      <c r="B12" s="219">
        <v>4.05</v>
      </c>
      <c r="C12" s="219">
        <v>4.22</v>
      </c>
    </row>
    <row r="13" spans="1:9">
      <c r="A13" s="219" t="s">
        <v>23</v>
      </c>
      <c r="B13" s="219">
        <v>5.4</v>
      </c>
      <c r="C13" s="219">
        <v>4.6500000000000004</v>
      </c>
    </row>
    <row r="14" spans="1:9">
      <c r="A14" s="219" t="s">
        <v>27</v>
      </c>
      <c r="B14" s="219">
        <v>12.2</v>
      </c>
      <c r="C14" s="219">
        <v>5.73</v>
      </c>
    </row>
    <row r="15" spans="1:9">
      <c r="A15" s="219" t="s">
        <v>151</v>
      </c>
      <c r="B15" s="219">
        <v>2.25</v>
      </c>
      <c r="C15" s="219">
        <v>7.13</v>
      </c>
    </row>
    <row r="16" spans="1:9">
      <c r="A16" s="219" t="s">
        <v>308</v>
      </c>
      <c r="B16" s="219">
        <v>17.32</v>
      </c>
      <c r="C16" s="219">
        <v>11.05</v>
      </c>
    </row>
    <row r="17" spans="1:4">
      <c r="A17" s="219" t="s">
        <v>25</v>
      </c>
      <c r="B17" s="219">
        <v>11.26</v>
      </c>
      <c r="C17" s="219">
        <v>14.24</v>
      </c>
    </row>
    <row r="19" spans="1:4" ht="21">
      <c r="A19" s="204"/>
    </row>
    <row r="20" spans="1:4">
      <c r="A20" s="205"/>
    </row>
    <row r="21" spans="1:4">
      <c r="C21" s="248"/>
      <c r="D21" s="249"/>
    </row>
    <row r="22" spans="1:4">
      <c r="B22" s="267"/>
      <c r="C22" s="267"/>
    </row>
    <row r="23" spans="1:4">
      <c r="B23" s="28"/>
      <c r="C23" s="28"/>
    </row>
    <row r="36" spans="1:3" ht="21">
      <c r="A36" s="204"/>
    </row>
    <row r="37" spans="1:3">
      <c r="A37" s="205"/>
    </row>
    <row r="38" spans="1:3" ht="15" customHeight="1"/>
    <row r="39" spans="1:3">
      <c r="B39" s="28"/>
      <c r="C39" s="28"/>
    </row>
  </sheetData>
  <mergeCells count="4">
    <mergeCell ref="E1:G1"/>
    <mergeCell ref="B8:C8"/>
    <mergeCell ref="C21:D21"/>
    <mergeCell ref="B22:C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3:AB60"/>
  <sheetViews>
    <sheetView zoomScale="55" zoomScaleNormal="55" workbookViewId="0">
      <selection activeCell="G45" sqref="G45"/>
    </sheetView>
  </sheetViews>
  <sheetFormatPr baseColWidth="10" defaultColWidth="9.140625" defaultRowHeight="15"/>
  <cols>
    <col min="1" max="1" width="9.140625" style="2" customWidth="1"/>
    <col min="2" max="16384" width="9.140625" style="2"/>
  </cols>
  <sheetData>
    <row r="3" spans="1:28">
      <c r="A3" s="2" t="s">
        <v>92</v>
      </c>
    </row>
    <row r="4" spans="1:28">
      <c r="A4" s="3"/>
      <c r="B4" s="3" t="s">
        <v>89</v>
      </c>
      <c r="C4" s="3" t="s">
        <v>90</v>
      </c>
      <c r="D4" s="3" t="s">
        <v>94</v>
      </c>
      <c r="E4" s="3" t="s">
        <v>95</v>
      </c>
      <c r="F4" s="3" t="s">
        <v>50</v>
      </c>
    </row>
    <row r="5" spans="1:28">
      <c r="A5" s="3" t="s">
        <v>25</v>
      </c>
      <c r="B5" s="3">
        <v>-0.2</v>
      </c>
      <c r="C5" s="3">
        <v>-0.8</v>
      </c>
      <c r="D5" s="3">
        <v>-1.6</v>
      </c>
      <c r="E5" s="3">
        <v>-2.6</v>
      </c>
      <c r="F5" s="3">
        <v>6.8</v>
      </c>
    </row>
    <row r="6" spans="1:28">
      <c r="A6" s="3" t="s">
        <v>28</v>
      </c>
      <c r="B6" s="3">
        <v>-0.8</v>
      </c>
      <c r="C6" s="3">
        <v>-0.7</v>
      </c>
      <c r="D6" s="3">
        <v>-1.1000000000000001</v>
      </c>
      <c r="E6" s="3">
        <v>-2.6</v>
      </c>
      <c r="F6" s="3">
        <v>6.8</v>
      </c>
    </row>
    <row r="7" spans="1:28">
      <c r="A7" s="3" t="s">
        <v>23</v>
      </c>
      <c r="B7" s="3">
        <v>-0.6</v>
      </c>
      <c r="C7" s="3">
        <v>0</v>
      </c>
      <c r="D7" s="3">
        <v>-3.4</v>
      </c>
      <c r="E7" s="3">
        <v>-4.0999999999999996</v>
      </c>
      <c r="F7" s="3">
        <v>5.3</v>
      </c>
    </row>
    <row r="8" spans="1:28">
      <c r="A8" s="3" t="s">
        <v>26</v>
      </c>
      <c r="B8" s="3">
        <v>-0.2</v>
      </c>
      <c r="C8" s="3">
        <v>-1.4</v>
      </c>
      <c r="D8" s="3">
        <v>-1.4</v>
      </c>
      <c r="E8" s="3">
        <v>-3</v>
      </c>
      <c r="F8" s="3">
        <v>6.4</v>
      </c>
    </row>
    <row r="11" spans="1:28" ht="18.75">
      <c r="A11" s="3" t="s">
        <v>93</v>
      </c>
      <c r="Z11" s="244"/>
      <c r="AA11" s="245"/>
      <c r="AB11" s="245"/>
    </row>
    <row r="12" spans="1:28">
      <c r="A12" s="3"/>
      <c r="B12" s="3" t="s">
        <v>89</v>
      </c>
      <c r="C12" s="3" t="s">
        <v>90</v>
      </c>
      <c r="D12" s="3" t="s">
        <v>94</v>
      </c>
      <c r="E12" s="3" t="s">
        <v>95</v>
      </c>
      <c r="F12" s="3" t="s">
        <v>50</v>
      </c>
    </row>
    <row r="13" spans="1:28">
      <c r="A13" s="3" t="s">
        <v>25</v>
      </c>
      <c r="B13" s="3">
        <v>-1.2</v>
      </c>
      <c r="C13" s="3">
        <v>1.9</v>
      </c>
      <c r="D13" s="3">
        <v>-0.9</v>
      </c>
      <c r="E13" s="3">
        <v>-0.2</v>
      </c>
      <c r="F13" s="3">
        <v>-1.6</v>
      </c>
    </row>
    <row r="14" spans="1:28">
      <c r="A14" s="3" t="s">
        <v>28</v>
      </c>
      <c r="B14" s="3">
        <v>-1.7</v>
      </c>
      <c r="C14" s="3">
        <v>1.6</v>
      </c>
      <c r="D14" s="3">
        <v>0.5</v>
      </c>
      <c r="E14" s="3">
        <v>0.4</v>
      </c>
      <c r="F14" s="3">
        <v>-1.1000000000000001</v>
      </c>
    </row>
    <row r="15" spans="1:28">
      <c r="A15" s="3" t="s">
        <v>23</v>
      </c>
      <c r="B15" s="3">
        <v>-1.2</v>
      </c>
      <c r="C15" s="3">
        <v>2.8</v>
      </c>
      <c r="D15" s="3">
        <v>-2.9</v>
      </c>
      <c r="E15" s="3">
        <v>-1.3</v>
      </c>
      <c r="F15" s="3">
        <v>-2.8</v>
      </c>
    </row>
    <row r="16" spans="1:28">
      <c r="A16" s="3" t="s">
        <v>26</v>
      </c>
      <c r="B16" s="3">
        <v>-1.2</v>
      </c>
      <c r="C16" s="3">
        <v>1.6</v>
      </c>
      <c r="D16" s="3">
        <v>-0.8</v>
      </c>
      <c r="E16" s="3">
        <v>-0.4</v>
      </c>
      <c r="F16" s="3">
        <v>-1.8</v>
      </c>
    </row>
    <row r="18" spans="1:8">
      <c r="C18" s="246"/>
      <c r="D18" s="246"/>
      <c r="E18" s="246"/>
      <c r="F18" s="246"/>
      <c r="G18" s="214"/>
      <c r="H18" s="214"/>
    </row>
    <row r="19" spans="1:8">
      <c r="B19" s="3"/>
      <c r="C19" s="3" t="s">
        <v>89</v>
      </c>
      <c r="D19" s="3" t="s">
        <v>90</v>
      </c>
      <c r="E19" s="3" t="s">
        <v>94</v>
      </c>
      <c r="F19" s="218" t="s">
        <v>297</v>
      </c>
      <c r="G19" s="3"/>
      <c r="H19" s="3"/>
    </row>
    <row r="20" spans="1:8">
      <c r="A20" s="246" t="s">
        <v>96</v>
      </c>
      <c r="B20" s="3" t="s">
        <v>25</v>
      </c>
      <c r="C20" s="3">
        <v>-0.2</v>
      </c>
      <c r="D20" s="3">
        <v>-0.8</v>
      </c>
      <c r="E20" s="3">
        <v>-1.6</v>
      </c>
      <c r="F20" s="3">
        <v>-2.6</v>
      </c>
    </row>
    <row r="21" spans="1:8">
      <c r="A21" s="246"/>
      <c r="B21" s="3" t="s">
        <v>28</v>
      </c>
      <c r="C21" s="3">
        <v>-0.8</v>
      </c>
      <c r="D21" s="3">
        <v>-0.7</v>
      </c>
      <c r="E21" s="3">
        <v>-1.1000000000000001</v>
      </c>
      <c r="F21" s="3">
        <v>-2.6</v>
      </c>
    </row>
    <row r="22" spans="1:8">
      <c r="A22" s="246"/>
      <c r="B22" s="3" t="s">
        <v>23</v>
      </c>
      <c r="C22" s="3">
        <v>-0.6</v>
      </c>
      <c r="D22" s="3">
        <v>0</v>
      </c>
      <c r="E22" s="3">
        <v>-3.4</v>
      </c>
      <c r="F22" s="3">
        <v>-4.0999999999999996</v>
      </c>
    </row>
    <row r="23" spans="1:8">
      <c r="A23" s="246"/>
      <c r="B23" s="3" t="s">
        <v>26</v>
      </c>
      <c r="C23" s="3">
        <v>-0.2</v>
      </c>
      <c r="D23" s="3">
        <v>-1.4</v>
      </c>
      <c r="E23" s="3">
        <v>-1.4</v>
      </c>
      <c r="F23" s="3">
        <v>-3</v>
      </c>
    </row>
    <row r="24" spans="1:8">
      <c r="A24" s="247" t="s">
        <v>97</v>
      </c>
      <c r="B24" s="3" t="s">
        <v>25</v>
      </c>
      <c r="C24" s="3">
        <v>-1.2</v>
      </c>
      <c r="D24" s="3">
        <v>1.9</v>
      </c>
      <c r="E24" s="3">
        <v>-0.9</v>
      </c>
      <c r="F24" s="3">
        <v>-0.2</v>
      </c>
    </row>
    <row r="25" spans="1:8">
      <c r="A25" s="247"/>
      <c r="B25" s="3" t="s">
        <v>28</v>
      </c>
      <c r="C25" s="3">
        <v>-1.7</v>
      </c>
      <c r="D25" s="3">
        <v>1.6</v>
      </c>
      <c r="E25" s="3">
        <v>0.5</v>
      </c>
      <c r="F25" s="3">
        <v>0.4</v>
      </c>
    </row>
    <row r="26" spans="1:8">
      <c r="A26" s="247"/>
      <c r="B26" s="3" t="s">
        <v>23</v>
      </c>
      <c r="C26" s="3">
        <v>-1.2</v>
      </c>
      <c r="D26" s="3">
        <v>2.8</v>
      </c>
      <c r="E26" s="3">
        <v>-2.9</v>
      </c>
      <c r="F26" s="3">
        <v>-1.3</v>
      </c>
    </row>
    <row r="27" spans="1:8">
      <c r="A27" s="247"/>
      <c r="B27" s="3" t="s">
        <v>26</v>
      </c>
      <c r="C27" s="3">
        <v>-1.2</v>
      </c>
      <c r="D27" s="3">
        <v>1.6</v>
      </c>
      <c r="E27" s="3">
        <v>-0.8</v>
      </c>
      <c r="F27" s="3">
        <v>-0.4</v>
      </c>
    </row>
    <row r="59" spans="9:10">
      <c r="I59" s="214"/>
      <c r="J59" s="214"/>
    </row>
    <row r="60" spans="9:10">
      <c r="I60" s="3"/>
      <c r="J60" s="3"/>
    </row>
  </sheetData>
  <mergeCells count="4">
    <mergeCell ref="Z11:AB11"/>
    <mergeCell ref="C18:F18"/>
    <mergeCell ref="A20:A23"/>
    <mergeCell ref="A24:A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68"/>
  <sheetViews>
    <sheetView zoomScale="55" zoomScaleNormal="55" workbookViewId="0">
      <selection activeCell="AA45" sqref="AA45"/>
    </sheetView>
  </sheetViews>
  <sheetFormatPr baseColWidth="10" defaultColWidth="9.140625" defaultRowHeight="15"/>
  <cols>
    <col min="1" max="1" width="9.140625" style="2" customWidth="1"/>
    <col min="2" max="5" width="9.140625" style="2"/>
    <col min="6" max="6" width="25.140625" style="2" customWidth="1"/>
    <col min="7" max="16384" width="9.140625" style="2"/>
  </cols>
  <sheetData>
    <row r="1" spans="1:7">
      <c r="A1" s="2" t="s">
        <v>39</v>
      </c>
      <c r="C1" s="2" t="s">
        <v>89</v>
      </c>
      <c r="D1" s="2" t="s">
        <v>90</v>
      </c>
      <c r="E1" s="2" t="s">
        <v>91</v>
      </c>
      <c r="F1" s="2" t="s">
        <v>293</v>
      </c>
      <c r="G1" s="2" t="s">
        <v>50</v>
      </c>
    </row>
    <row r="2" spans="1:7">
      <c r="A2" s="2" t="s">
        <v>23</v>
      </c>
      <c r="B2" s="2" t="s">
        <v>51</v>
      </c>
      <c r="C2" s="2">
        <v>-0.5</v>
      </c>
      <c r="D2" s="2">
        <v>-1.7</v>
      </c>
      <c r="E2" s="2">
        <v>-6.3</v>
      </c>
      <c r="F2" s="2">
        <v>-8.5</v>
      </c>
      <c r="G2" s="2">
        <v>3.6</v>
      </c>
    </row>
    <row r="3" spans="1:7">
      <c r="A3" s="2" t="s">
        <v>23</v>
      </c>
      <c r="B3" s="2" t="s">
        <v>52</v>
      </c>
      <c r="C3" s="2">
        <v>0.1</v>
      </c>
      <c r="D3" s="2">
        <v>-2.5</v>
      </c>
      <c r="E3" s="2">
        <v>-3.4</v>
      </c>
      <c r="F3" s="2">
        <v>-5.9</v>
      </c>
      <c r="G3" s="2">
        <v>7.2</v>
      </c>
    </row>
    <row r="4" spans="1:7">
      <c r="A4" s="2" t="s">
        <v>23</v>
      </c>
      <c r="B4" s="2" t="s">
        <v>53</v>
      </c>
      <c r="C4" s="2">
        <v>0.5</v>
      </c>
      <c r="D4" s="2">
        <v>-0.3</v>
      </c>
      <c r="E4" s="2">
        <v>-4.3</v>
      </c>
      <c r="F4" s="2">
        <v>-4</v>
      </c>
      <c r="G4" s="2">
        <v>10.7</v>
      </c>
    </row>
    <row r="5" spans="1:7">
      <c r="A5" s="2" t="s">
        <v>23</v>
      </c>
      <c r="B5" s="2" t="s">
        <v>54</v>
      </c>
      <c r="C5" s="2">
        <v>2</v>
      </c>
      <c r="D5" s="2">
        <v>2.2000000000000002</v>
      </c>
      <c r="E5" s="2">
        <v>-2.6</v>
      </c>
      <c r="F5" s="2">
        <v>1.6</v>
      </c>
      <c r="G5" s="2">
        <v>15.5</v>
      </c>
    </row>
    <row r="6" spans="1:7">
      <c r="A6" s="2" t="s">
        <v>23</v>
      </c>
      <c r="B6" s="2" t="s">
        <v>55</v>
      </c>
      <c r="C6" s="2">
        <v>2.2999999999999998</v>
      </c>
      <c r="D6" s="2">
        <v>1.5</v>
      </c>
      <c r="E6" s="2">
        <v>-3.3</v>
      </c>
      <c r="F6" s="2">
        <v>0.5</v>
      </c>
      <c r="G6" s="2">
        <v>15.8</v>
      </c>
    </row>
    <row r="7" spans="1:7">
      <c r="A7" s="2" t="s">
        <v>23</v>
      </c>
      <c r="B7" s="2" t="s">
        <v>56</v>
      </c>
      <c r="C7" s="2">
        <v>1.2</v>
      </c>
      <c r="D7" s="2">
        <v>1.5</v>
      </c>
      <c r="E7" s="2">
        <v>-3.8</v>
      </c>
      <c r="F7" s="2">
        <v>-1.1000000000000001</v>
      </c>
      <c r="G7" s="2">
        <v>13.1</v>
      </c>
    </row>
    <row r="8" spans="1:7">
      <c r="A8" s="2" t="s">
        <v>23</v>
      </c>
      <c r="B8" s="2" t="s">
        <v>57</v>
      </c>
      <c r="C8" s="2">
        <v>1.6</v>
      </c>
      <c r="D8" s="2">
        <v>0.8</v>
      </c>
      <c r="E8" s="2">
        <v>-0.2</v>
      </c>
      <c r="F8" s="2">
        <v>2.2000000000000002</v>
      </c>
      <c r="G8" s="2">
        <v>18.600000000000001</v>
      </c>
    </row>
    <row r="9" spans="1:7">
      <c r="A9" s="2" t="s">
        <v>23</v>
      </c>
      <c r="B9" s="2" t="s">
        <v>58</v>
      </c>
      <c r="C9" s="2">
        <v>0.8</v>
      </c>
      <c r="D9" s="2">
        <v>-2.1</v>
      </c>
      <c r="E9" s="2">
        <v>-4.0999999999999996</v>
      </c>
      <c r="F9" s="2">
        <v>-5.4</v>
      </c>
      <c r="G9" s="2">
        <v>15.4</v>
      </c>
    </row>
    <row r="10" spans="1:7">
      <c r="A10" s="2" t="s">
        <v>23</v>
      </c>
      <c r="B10" s="2" t="s">
        <v>59</v>
      </c>
      <c r="C10" s="2">
        <v>0.1</v>
      </c>
      <c r="D10" s="2">
        <v>-2.5</v>
      </c>
      <c r="E10" s="2">
        <v>-0.8</v>
      </c>
      <c r="F10" s="2">
        <v>-3.2</v>
      </c>
      <c r="G10" s="2">
        <v>17.899999999999999</v>
      </c>
    </row>
    <row r="11" spans="1:7">
      <c r="A11" s="2" t="s">
        <v>23</v>
      </c>
      <c r="B11" s="2" t="s">
        <v>60</v>
      </c>
      <c r="C11" s="2">
        <v>1</v>
      </c>
      <c r="D11" s="2">
        <v>-3</v>
      </c>
      <c r="E11" s="2">
        <v>-0.2</v>
      </c>
      <c r="F11" s="2">
        <v>-2.2000000000000002</v>
      </c>
      <c r="G11" s="2">
        <v>20.9</v>
      </c>
    </row>
    <row r="12" spans="1:7">
      <c r="A12" s="2" t="s">
        <v>23</v>
      </c>
      <c r="B12" s="2" t="s">
        <v>61</v>
      </c>
      <c r="C12" s="2">
        <v>-0.4</v>
      </c>
      <c r="D12" s="2">
        <v>-4.4000000000000004</v>
      </c>
      <c r="E12" s="2">
        <v>-0.9</v>
      </c>
      <c r="F12" s="2">
        <v>-5.7</v>
      </c>
      <c r="G12" s="2">
        <v>14.4</v>
      </c>
    </row>
    <row r="13" spans="1:7">
      <c r="A13" s="2" t="s">
        <v>23</v>
      </c>
      <c r="B13" s="2" t="s">
        <v>62</v>
      </c>
      <c r="C13" s="2">
        <v>-2.1</v>
      </c>
      <c r="D13" s="2">
        <v>1.3</v>
      </c>
      <c r="E13" s="2">
        <v>0.2</v>
      </c>
      <c r="F13" s="2">
        <v>-0.6</v>
      </c>
      <c r="G13" s="2">
        <v>-9.3000000000000007</v>
      </c>
    </row>
    <row r="14" spans="1:7">
      <c r="A14" s="2" t="s">
        <v>23</v>
      </c>
      <c r="B14" s="2" t="s">
        <v>63</v>
      </c>
      <c r="C14" s="2">
        <v>-1.3</v>
      </c>
      <c r="D14" s="2">
        <v>6.4</v>
      </c>
      <c r="E14" s="2">
        <v>-3.3</v>
      </c>
      <c r="F14" s="2">
        <v>1.8</v>
      </c>
      <c r="G14" s="2">
        <v>-32.6</v>
      </c>
    </row>
    <row r="15" spans="1:7">
      <c r="A15" s="2" t="s">
        <v>23</v>
      </c>
      <c r="B15" s="2" t="s">
        <v>64</v>
      </c>
      <c r="C15" s="2">
        <v>-3.1</v>
      </c>
      <c r="D15" s="2">
        <v>8.3000000000000007</v>
      </c>
      <c r="E15" s="2">
        <v>-1.4</v>
      </c>
      <c r="F15" s="2">
        <v>3.7</v>
      </c>
      <c r="G15" s="2">
        <v>-34.5</v>
      </c>
    </row>
    <row r="16" spans="1:7">
      <c r="A16" s="2" t="s">
        <v>23</v>
      </c>
      <c r="B16" s="2" t="s">
        <v>65</v>
      </c>
      <c r="C16" s="2">
        <v>-2.8</v>
      </c>
      <c r="D16" s="2">
        <v>8.3000000000000007</v>
      </c>
      <c r="E16" s="2">
        <v>0.3</v>
      </c>
      <c r="F16" s="2">
        <v>5.8</v>
      </c>
      <c r="G16" s="2">
        <v>-23.8</v>
      </c>
    </row>
    <row r="17" spans="1:7">
      <c r="A17" s="2" t="s">
        <v>23</v>
      </c>
      <c r="B17" s="2" t="s">
        <v>66</v>
      </c>
      <c r="C17" s="2">
        <v>-1.9</v>
      </c>
      <c r="D17" s="2">
        <v>2.5</v>
      </c>
      <c r="E17" s="2">
        <v>-0.6</v>
      </c>
      <c r="F17" s="2">
        <v>-0.1</v>
      </c>
      <c r="G17" s="2">
        <v>-0.3</v>
      </c>
    </row>
    <row r="18" spans="1:7">
      <c r="A18" s="2" t="s">
        <v>23</v>
      </c>
      <c r="B18" s="2" t="s">
        <v>67</v>
      </c>
      <c r="C18" s="2">
        <v>-3.8</v>
      </c>
      <c r="D18" s="2">
        <v>-2.9</v>
      </c>
      <c r="E18" s="2">
        <v>-4.0999999999999996</v>
      </c>
      <c r="F18" s="2">
        <v>-10.7</v>
      </c>
      <c r="G18" s="2">
        <v>10.7</v>
      </c>
    </row>
    <row r="19" spans="1:7">
      <c r="A19" s="2" t="s">
        <v>23</v>
      </c>
      <c r="B19" s="2" t="s">
        <v>68</v>
      </c>
      <c r="C19" s="2">
        <v>-2.5</v>
      </c>
      <c r="D19" s="2">
        <v>-4.5999999999999996</v>
      </c>
      <c r="E19" s="2">
        <v>-11</v>
      </c>
      <c r="F19" s="2">
        <v>-18.2</v>
      </c>
      <c r="G19" s="2">
        <v>5.0999999999999996</v>
      </c>
    </row>
    <row r="20" spans="1:7">
      <c r="A20" s="2" t="s">
        <v>23</v>
      </c>
      <c r="B20" s="2" t="s">
        <v>69</v>
      </c>
      <c r="C20" s="2">
        <v>-2.1</v>
      </c>
      <c r="D20" s="2">
        <v>-0.9</v>
      </c>
      <c r="E20" s="2">
        <v>-11.7</v>
      </c>
      <c r="F20" s="2">
        <v>-14.7</v>
      </c>
      <c r="G20" s="2">
        <v>2.2999999999999998</v>
      </c>
    </row>
    <row r="21" spans="1:7">
      <c r="A21" s="2" t="s">
        <v>23</v>
      </c>
      <c r="B21" s="2" t="s">
        <v>70</v>
      </c>
      <c r="C21" s="2">
        <v>-0.7</v>
      </c>
      <c r="D21" s="2">
        <v>-1</v>
      </c>
      <c r="E21" s="2">
        <v>-10.3</v>
      </c>
      <c r="F21" s="2">
        <v>-11.9</v>
      </c>
      <c r="G21" s="2">
        <v>3.7</v>
      </c>
    </row>
    <row r="22" spans="1:7">
      <c r="A22" s="2" t="s">
        <v>23</v>
      </c>
      <c r="B22" s="2" t="s">
        <v>71</v>
      </c>
      <c r="C22" s="2">
        <v>-0.3</v>
      </c>
      <c r="D22" s="2">
        <v>-3.2</v>
      </c>
      <c r="E22" s="2">
        <v>-5.0999999999999996</v>
      </c>
      <c r="F22" s="2">
        <v>-8.6</v>
      </c>
      <c r="G22" s="2">
        <v>11.9</v>
      </c>
    </row>
    <row r="23" spans="1:7">
      <c r="A23" s="2" t="s">
        <v>23</v>
      </c>
      <c r="B23" s="2" t="s">
        <v>72</v>
      </c>
      <c r="C23" s="2">
        <v>0.2</v>
      </c>
      <c r="D23" s="2">
        <v>-1.2</v>
      </c>
      <c r="E23" s="2">
        <v>1</v>
      </c>
      <c r="F23" s="2">
        <v>0</v>
      </c>
      <c r="G23" s="2">
        <v>22.5</v>
      </c>
    </row>
    <row r="24" spans="1:7">
      <c r="A24" s="2" t="s">
        <v>23</v>
      </c>
      <c r="B24" s="2" t="s">
        <v>73</v>
      </c>
      <c r="C24" s="2">
        <v>-0.4</v>
      </c>
      <c r="D24" s="2">
        <v>-2.7</v>
      </c>
      <c r="E24" s="2">
        <v>-3.3</v>
      </c>
      <c r="F24" s="2">
        <v>-6.4</v>
      </c>
      <c r="G24" s="2">
        <v>13.5</v>
      </c>
    </row>
    <row r="25" spans="1:7">
      <c r="A25" s="2" t="s">
        <v>23</v>
      </c>
      <c r="B25" s="2" t="s">
        <v>74</v>
      </c>
      <c r="C25" s="2">
        <v>-2.8</v>
      </c>
      <c r="D25" s="2">
        <v>-0.9</v>
      </c>
      <c r="E25" s="2">
        <v>-2.2000000000000002</v>
      </c>
      <c r="F25" s="2">
        <v>-5.9</v>
      </c>
      <c r="G25" s="2">
        <v>4.9000000000000004</v>
      </c>
    </row>
    <row r="26" spans="1:7">
      <c r="A26" s="2" t="s">
        <v>23</v>
      </c>
      <c r="B26" s="2" t="s">
        <v>75</v>
      </c>
      <c r="C26" s="2">
        <v>-2.7</v>
      </c>
      <c r="D26" s="2">
        <v>0.5</v>
      </c>
      <c r="E26" s="2">
        <v>-4.4000000000000004</v>
      </c>
      <c r="F26" s="2">
        <v>-6.6</v>
      </c>
      <c r="G26" s="2">
        <v>-0.7</v>
      </c>
    </row>
    <row r="27" spans="1:7">
      <c r="A27" s="2" t="s">
        <v>23</v>
      </c>
      <c r="B27" s="2" t="s">
        <v>76</v>
      </c>
      <c r="C27" s="2">
        <v>-3.7</v>
      </c>
      <c r="D27" s="2">
        <v>3.1</v>
      </c>
      <c r="E27" s="2">
        <v>-9.3000000000000007</v>
      </c>
      <c r="F27" s="2">
        <v>-10</v>
      </c>
      <c r="G27" s="2">
        <v>-10.8</v>
      </c>
    </row>
    <row r="28" spans="1:7">
      <c r="A28" s="2" t="s">
        <v>23</v>
      </c>
      <c r="B28" s="2" t="s">
        <v>77</v>
      </c>
      <c r="C28" s="2">
        <v>-3.2</v>
      </c>
      <c r="D28" s="2">
        <v>3.3</v>
      </c>
      <c r="E28" s="2">
        <v>-3.6</v>
      </c>
      <c r="F28" s="2">
        <v>-3.5</v>
      </c>
      <c r="G28" s="2">
        <v>-6.8</v>
      </c>
    </row>
    <row r="29" spans="1:7">
      <c r="A29" s="2" t="s">
        <v>23</v>
      </c>
      <c r="B29" s="2" t="s">
        <v>78</v>
      </c>
      <c r="C29" s="2">
        <v>-1.9</v>
      </c>
      <c r="D29" s="2">
        <v>1.5</v>
      </c>
      <c r="E29" s="2">
        <v>-3.8</v>
      </c>
      <c r="F29" s="2">
        <v>-4.2</v>
      </c>
      <c r="G29" s="2">
        <v>-3.3</v>
      </c>
    </row>
    <row r="30" spans="1:7">
      <c r="A30" s="2" t="s">
        <v>23</v>
      </c>
      <c r="B30" s="2" t="s">
        <v>79</v>
      </c>
      <c r="C30" s="2">
        <v>-1.8</v>
      </c>
      <c r="D30" s="2">
        <v>1.7</v>
      </c>
      <c r="E30" s="2">
        <v>-1.6</v>
      </c>
      <c r="F30" s="2">
        <v>-1.7</v>
      </c>
      <c r="G30" s="2">
        <v>-1.8</v>
      </c>
    </row>
    <row r="31" spans="1:7">
      <c r="A31" s="2" t="s">
        <v>23</v>
      </c>
      <c r="B31" s="2" t="s">
        <v>80</v>
      </c>
      <c r="C31" s="2">
        <v>-1.2</v>
      </c>
      <c r="D31" s="2">
        <v>1.8</v>
      </c>
      <c r="E31" s="2">
        <v>0.9</v>
      </c>
      <c r="F31" s="2">
        <v>1.5</v>
      </c>
      <c r="G31" s="2">
        <v>1.8</v>
      </c>
    </row>
    <row r="32" spans="1:7">
      <c r="A32" s="2" t="s">
        <v>23</v>
      </c>
      <c r="B32" s="2" t="s">
        <v>81</v>
      </c>
      <c r="C32" s="2">
        <v>-0.7</v>
      </c>
      <c r="D32" s="2">
        <v>2</v>
      </c>
      <c r="E32" s="2">
        <v>0.2</v>
      </c>
      <c r="F32" s="2">
        <v>1.5</v>
      </c>
      <c r="G32" s="2">
        <v>3.8</v>
      </c>
    </row>
    <row r="33" spans="1:7">
      <c r="A33" s="2" t="s">
        <v>23</v>
      </c>
      <c r="B33" s="2" t="s">
        <v>82</v>
      </c>
      <c r="C33" s="2">
        <v>0</v>
      </c>
      <c r="D33" s="2">
        <v>2.9</v>
      </c>
      <c r="E33" s="2">
        <v>-0.9</v>
      </c>
      <c r="F33" s="2">
        <v>2.1</v>
      </c>
      <c r="G33" s="2">
        <v>4.2</v>
      </c>
    </row>
    <row r="34" spans="1:7">
      <c r="A34" s="2" t="s">
        <v>23</v>
      </c>
      <c r="B34" s="2" t="s">
        <v>83</v>
      </c>
      <c r="C34" s="2">
        <v>1.4</v>
      </c>
      <c r="D34" s="2">
        <v>3.8</v>
      </c>
      <c r="E34" s="2">
        <v>0.4</v>
      </c>
      <c r="F34" s="2">
        <v>5.6</v>
      </c>
      <c r="G34" s="2">
        <v>6.9</v>
      </c>
    </row>
    <row r="35" spans="1:7">
      <c r="A35" s="2" t="s">
        <v>23</v>
      </c>
      <c r="B35" s="2" t="s">
        <v>84</v>
      </c>
      <c r="C35" s="2">
        <v>0.7</v>
      </c>
      <c r="D35" s="2">
        <v>3.1</v>
      </c>
      <c r="E35" s="2">
        <v>-2.8</v>
      </c>
      <c r="F35" s="2">
        <v>1.1000000000000001</v>
      </c>
      <c r="G35" s="2">
        <v>4.0999999999999996</v>
      </c>
    </row>
    <row r="36" spans="1:7">
      <c r="A36" s="2" t="s">
        <v>23</v>
      </c>
      <c r="B36" s="2" t="s">
        <v>85</v>
      </c>
      <c r="C36" s="2">
        <v>0.7</v>
      </c>
      <c r="D36" s="2">
        <v>2.2000000000000002</v>
      </c>
      <c r="E36" s="2">
        <v>-1.9</v>
      </c>
      <c r="F36" s="2">
        <v>0.9</v>
      </c>
      <c r="G36" s="2">
        <v>2.4</v>
      </c>
    </row>
    <row r="37" spans="1:7">
      <c r="A37" s="2" t="s">
        <v>23</v>
      </c>
      <c r="B37" s="2" t="s">
        <v>86</v>
      </c>
      <c r="C37" s="2">
        <v>-1.9</v>
      </c>
      <c r="D37" s="2">
        <v>2</v>
      </c>
      <c r="E37" s="2">
        <v>-2</v>
      </c>
      <c r="F37" s="2">
        <v>-1.8</v>
      </c>
      <c r="G37" s="2">
        <v>-5.4</v>
      </c>
    </row>
    <row r="38" spans="1:7">
      <c r="A38" s="2" t="s">
        <v>23</v>
      </c>
      <c r="B38" s="2" t="s">
        <v>87</v>
      </c>
      <c r="C38" s="2">
        <v>-1.6</v>
      </c>
      <c r="D38" s="2">
        <v>5.3</v>
      </c>
      <c r="E38" s="2">
        <v>-6.7</v>
      </c>
      <c r="F38" s="2">
        <v>-3</v>
      </c>
      <c r="G38" s="2">
        <v>-17.2</v>
      </c>
    </row>
    <row r="39" spans="1:7">
      <c r="A39" s="2" t="s">
        <v>23</v>
      </c>
      <c r="B39" s="2" t="s">
        <v>88</v>
      </c>
      <c r="C39" s="2">
        <v>-0.8</v>
      </c>
      <c r="D39" s="2">
        <v>5.7</v>
      </c>
      <c r="E39" s="2">
        <v>-5.5</v>
      </c>
      <c r="F39" s="2">
        <v>-0.6</v>
      </c>
      <c r="G39" s="2">
        <v>-16.3</v>
      </c>
    </row>
    <row r="45" spans="1:7">
      <c r="A45" s="3"/>
      <c r="B45" s="3"/>
      <c r="C45" s="3"/>
      <c r="D45" s="3"/>
      <c r="E45" s="3"/>
      <c r="F45" s="3"/>
    </row>
    <row r="46" spans="1:7">
      <c r="A46" s="3"/>
      <c r="B46" s="3"/>
      <c r="C46" s="3"/>
      <c r="D46" s="3"/>
      <c r="E46" s="3"/>
      <c r="F46" s="3"/>
    </row>
    <row r="47" spans="1:7">
      <c r="A47" s="3"/>
      <c r="B47" s="3"/>
      <c r="C47" s="3"/>
      <c r="D47" s="3"/>
      <c r="E47" s="3"/>
      <c r="F47" s="3"/>
    </row>
    <row r="48" spans="1:7">
      <c r="A48" s="3"/>
      <c r="B48" s="3"/>
      <c r="C48" s="3"/>
      <c r="D48" s="3"/>
      <c r="E48" s="3"/>
      <c r="F48" s="3"/>
    </row>
    <row r="49" spans="1:10">
      <c r="A49" s="3"/>
      <c r="B49" s="3"/>
      <c r="C49" s="3"/>
      <c r="D49" s="3"/>
      <c r="E49" s="3"/>
      <c r="F49" s="3"/>
    </row>
    <row r="52" spans="1:10">
      <c r="A52" s="3"/>
    </row>
    <row r="53" spans="1:10">
      <c r="A53" s="3"/>
      <c r="B53" s="3"/>
      <c r="C53" s="3"/>
      <c r="D53" s="3"/>
      <c r="E53" s="3"/>
      <c r="F53" s="3"/>
    </row>
    <row r="54" spans="1:10">
      <c r="A54" s="3"/>
      <c r="B54" s="3"/>
      <c r="C54" s="3"/>
      <c r="D54" s="3"/>
      <c r="E54" s="3"/>
      <c r="F54" s="3"/>
    </row>
    <row r="55" spans="1:10">
      <c r="A55" s="3"/>
      <c r="B55" s="3"/>
      <c r="C55" s="3"/>
      <c r="D55" s="3"/>
      <c r="E55" s="3"/>
      <c r="F55" s="3"/>
    </row>
    <row r="56" spans="1:10">
      <c r="A56" s="3"/>
      <c r="B56" s="3"/>
      <c r="C56" s="3"/>
      <c r="D56" s="3"/>
      <c r="E56" s="3"/>
      <c r="F56" s="3"/>
    </row>
    <row r="57" spans="1:10">
      <c r="A57" s="3"/>
      <c r="B57" s="3"/>
      <c r="C57" s="3"/>
      <c r="D57" s="3"/>
      <c r="E57" s="3"/>
      <c r="F57" s="3"/>
    </row>
    <row r="59" spans="1:10">
      <c r="C59" s="246"/>
      <c r="D59" s="246"/>
      <c r="E59" s="246"/>
      <c r="F59" s="246"/>
      <c r="G59" s="247"/>
      <c r="H59" s="247"/>
      <c r="I59" s="247"/>
      <c r="J59" s="247"/>
    </row>
    <row r="60" spans="1:10"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246"/>
      <c r="B61" s="3"/>
      <c r="C61" s="3"/>
      <c r="D61" s="3"/>
      <c r="E61" s="3"/>
      <c r="F61" s="3"/>
    </row>
    <row r="62" spans="1:10">
      <c r="A62" s="246"/>
      <c r="B62" s="3"/>
      <c r="C62" s="3"/>
      <c r="D62" s="3"/>
      <c r="E62" s="3"/>
      <c r="F62" s="3"/>
    </row>
    <row r="63" spans="1:10">
      <c r="A63" s="246"/>
      <c r="B63" s="3"/>
      <c r="C63" s="3"/>
      <c r="D63" s="3"/>
      <c r="E63" s="3"/>
      <c r="F63" s="3"/>
    </row>
    <row r="64" spans="1:10">
      <c r="A64" s="246"/>
      <c r="B64" s="3"/>
      <c r="C64" s="3"/>
      <c r="D64" s="3"/>
      <c r="E64" s="3"/>
      <c r="F64" s="3"/>
    </row>
    <row r="65" spans="1:6">
      <c r="A65" s="247"/>
      <c r="B65" s="3"/>
      <c r="C65" s="3"/>
      <c r="D65" s="3"/>
      <c r="E65" s="3"/>
      <c r="F65" s="3"/>
    </row>
    <row r="66" spans="1:6">
      <c r="A66" s="247"/>
      <c r="B66" s="3"/>
      <c r="C66" s="3"/>
      <c r="D66" s="3"/>
      <c r="E66" s="3"/>
      <c r="F66" s="3"/>
    </row>
    <row r="67" spans="1:6">
      <c r="A67" s="247"/>
      <c r="B67" s="3"/>
      <c r="C67" s="3"/>
      <c r="D67" s="3"/>
      <c r="E67" s="3"/>
      <c r="F67" s="3"/>
    </row>
    <row r="68" spans="1:6">
      <c r="A68" s="247"/>
      <c r="B68" s="3"/>
      <c r="C68" s="3"/>
      <c r="D68" s="3"/>
      <c r="E68" s="3"/>
      <c r="F68" s="3"/>
    </row>
  </sheetData>
  <mergeCells count="4">
    <mergeCell ref="C59:F59"/>
    <mergeCell ref="G59:J59"/>
    <mergeCell ref="A61:A64"/>
    <mergeCell ref="A65:A6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2:AD25"/>
  <sheetViews>
    <sheetView topLeftCell="A16" zoomScale="55" zoomScaleNormal="55" workbookViewId="0">
      <selection activeCell="M58" sqref="M58"/>
    </sheetView>
  </sheetViews>
  <sheetFormatPr baseColWidth="10" defaultColWidth="11.5703125" defaultRowHeight="15"/>
  <cols>
    <col min="1" max="1" width="11.5703125" style="215"/>
    <col min="2" max="2" width="11.42578125" style="215" hidden="1" customWidth="1"/>
    <col min="3" max="16384" width="11.5703125" style="215"/>
  </cols>
  <sheetData>
    <row r="2" spans="1:30">
      <c r="B2" s="41">
        <v>1989</v>
      </c>
      <c r="C2" s="41">
        <v>1990</v>
      </c>
      <c r="D2" s="41">
        <v>1991</v>
      </c>
      <c r="E2" s="41">
        <v>1992</v>
      </c>
      <c r="F2" s="41">
        <v>1993</v>
      </c>
      <c r="G2" s="41">
        <v>1994</v>
      </c>
      <c r="H2" s="41">
        <v>1995</v>
      </c>
      <c r="I2" s="41">
        <v>1996</v>
      </c>
      <c r="J2" s="41">
        <v>1997</v>
      </c>
      <c r="K2" s="41">
        <v>1998</v>
      </c>
      <c r="L2" s="41">
        <v>1999</v>
      </c>
      <c r="M2" s="41">
        <v>2000</v>
      </c>
      <c r="N2" s="41">
        <v>2001</v>
      </c>
      <c r="O2" s="41">
        <v>2002</v>
      </c>
      <c r="P2" s="41">
        <v>2003</v>
      </c>
      <c r="Q2" s="41">
        <v>2004</v>
      </c>
      <c r="R2" s="41">
        <v>2005</v>
      </c>
      <c r="S2" s="41">
        <v>2006</v>
      </c>
      <c r="T2" s="41">
        <v>2007</v>
      </c>
      <c r="U2" s="41">
        <v>2008</v>
      </c>
      <c r="V2" s="41">
        <v>2009</v>
      </c>
      <c r="W2" s="41">
        <v>2010</v>
      </c>
      <c r="X2" s="41">
        <v>2011</v>
      </c>
      <c r="Y2" s="41">
        <v>2012</v>
      </c>
      <c r="Z2" s="41">
        <v>2013</v>
      </c>
      <c r="AA2" s="41">
        <v>2014</v>
      </c>
      <c r="AB2" s="41">
        <v>2015</v>
      </c>
      <c r="AC2" s="41">
        <v>2016</v>
      </c>
      <c r="AD2" s="41">
        <v>2017</v>
      </c>
    </row>
    <row r="3" spans="1:30">
      <c r="A3" s="215" t="s">
        <v>25</v>
      </c>
      <c r="B3" s="41" t="s">
        <v>100</v>
      </c>
      <c r="C3" s="41" t="s">
        <v>100</v>
      </c>
      <c r="D3" s="41">
        <v>24.254149999999999</v>
      </c>
      <c r="E3" s="41">
        <v>26.746649999999999</v>
      </c>
      <c r="F3" s="41">
        <v>27.844519999999999</v>
      </c>
      <c r="G3" s="41">
        <v>28.650089999999999</v>
      </c>
      <c r="H3" s="41">
        <v>29.642810000000001</v>
      </c>
      <c r="I3" s="41">
        <v>29.95363</v>
      </c>
      <c r="J3" s="41">
        <v>30.157160000000001</v>
      </c>
      <c r="K3" s="41">
        <v>30.432780000000001</v>
      </c>
      <c r="L3" s="41">
        <v>30.776489999999999</v>
      </c>
      <c r="M3" s="41">
        <v>31.19331</v>
      </c>
      <c r="N3" s="41">
        <v>31.782800000000002</v>
      </c>
      <c r="O3" s="41">
        <v>32.183239999999998</v>
      </c>
      <c r="P3" s="41">
        <v>32.67624</v>
      </c>
      <c r="Q3" s="41">
        <v>32.738160000000001</v>
      </c>
      <c r="R3" s="41">
        <v>32.818109999999997</v>
      </c>
      <c r="S3" s="41">
        <v>33.149949999999997</v>
      </c>
      <c r="T3" s="41">
        <v>33.439579999999999</v>
      </c>
      <c r="U3" s="41">
        <v>34.14499</v>
      </c>
      <c r="V3" s="41">
        <v>34.214930000000003</v>
      </c>
      <c r="W3" s="41">
        <v>35.09055</v>
      </c>
      <c r="X3" s="41">
        <v>36.128839999999997</v>
      </c>
      <c r="Y3" s="41">
        <v>37.045119999999997</v>
      </c>
      <c r="Z3" s="41">
        <v>37.717979999999997</v>
      </c>
      <c r="AA3" s="41">
        <v>38.70926</v>
      </c>
      <c r="AB3" s="41">
        <v>39.814639999999997</v>
      </c>
      <c r="AC3" s="41">
        <v>40.893990000000002</v>
      </c>
      <c r="AD3" s="41">
        <v>42.222000000000001</v>
      </c>
    </row>
    <row r="4" spans="1:30">
      <c r="A4" s="215" t="s">
        <v>23</v>
      </c>
      <c r="B4" s="41">
        <v>25.988520000000001</v>
      </c>
      <c r="C4" s="41">
        <v>27.29176</v>
      </c>
      <c r="D4" s="41">
        <v>28.334720000000001</v>
      </c>
      <c r="E4" s="41">
        <v>29.497250000000001</v>
      </c>
      <c r="F4" s="41">
        <v>30.295559999999998</v>
      </c>
      <c r="G4" s="41">
        <v>30.698340000000002</v>
      </c>
      <c r="H4" s="41">
        <v>31.441839999999999</v>
      </c>
      <c r="I4" s="41">
        <v>32.18929</v>
      </c>
      <c r="J4" s="41">
        <v>32.718870000000003</v>
      </c>
      <c r="K4" s="41">
        <v>33.336269999999999</v>
      </c>
      <c r="L4" s="41">
        <v>33.97334</v>
      </c>
      <c r="M4" s="41">
        <v>34.756540000000001</v>
      </c>
      <c r="N4" s="41">
        <v>35.554340000000003</v>
      </c>
      <c r="O4" s="41">
        <v>36.676409999999997</v>
      </c>
      <c r="P4" s="41">
        <v>37.713160000000002</v>
      </c>
      <c r="Q4" s="41">
        <v>38.99212</v>
      </c>
      <c r="R4" s="41">
        <v>40.158380000000001</v>
      </c>
      <c r="S4" s="41">
        <v>41.416220000000003</v>
      </c>
      <c r="T4" s="41">
        <v>42.511389999999999</v>
      </c>
      <c r="U4" s="41">
        <v>43.633029999999998</v>
      </c>
      <c r="V4" s="41">
        <v>44.422600000000003</v>
      </c>
      <c r="W4" s="41">
        <v>45.810189999999999</v>
      </c>
      <c r="X4" s="41">
        <v>46.961120000000001</v>
      </c>
      <c r="Y4" s="41">
        <v>48.08117</v>
      </c>
      <c r="Z4" s="41">
        <v>48.855469999999997</v>
      </c>
      <c r="AA4" s="41">
        <v>49.547939999999997</v>
      </c>
      <c r="AB4" s="41">
        <v>49.951990000000002</v>
      </c>
      <c r="AC4" s="41">
        <v>50.593269999999997</v>
      </c>
      <c r="AD4" s="41">
        <v>51.371360000000003</v>
      </c>
    </row>
    <row r="5" spans="1:30">
      <c r="A5" s="215" t="s">
        <v>28</v>
      </c>
      <c r="B5" s="41">
        <v>13.29316</v>
      </c>
      <c r="C5" s="41">
        <v>14.636290000000001</v>
      </c>
      <c r="D5" s="41">
        <v>16.110320000000002</v>
      </c>
      <c r="E5" s="41">
        <v>17.933910000000001</v>
      </c>
      <c r="F5" s="41">
        <v>19.2683</v>
      </c>
      <c r="G5" s="41">
        <v>19.983039999999999</v>
      </c>
      <c r="H5" s="41">
        <v>20.725370000000002</v>
      </c>
      <c r="I5" s="41">
        <v>21.555109999999999</v>
      </c>
      <c r="J5" s="41">
        <v>22.03978</v>
      </c>
      <c r="K5" s="41">
        <v>22.47147</v>
      </c>
      <c r="L5" s="41">
        <v>22.91703</v>
      </c>
      <c r="M5" s="41">
        <v>23.58304</v>
      </c>
      <c r="N5" s="41">
        <v>24.457229999999999</v>
      </c>
      <c r="O5" s="41">
        <v>25.317799999999998</v>
      </c>
      <c r="P5" s="41">
        <v>26.194379999999999</v>
      </c>
      <c r="Q5" s="41">
        <v>27.056080000000001</v>
      </c>
      <c r="R5" s="41">
        <v>28.047419999999999</v>
      </c>
      <c r="S5" s="41">
        <v>29.151009999999999</v>
      </c>
      <c r="T5" s="41">
        <v>30.52937</v>
      </c>
      <c r="U5" s="41">
        <v>32.619329999999998</v>
      </c>
      <c r="V5" s="41">
        <v>34.042250000000003</v>
      </c>
      <c r="W5" s="41">
        <v>34.40164</v>
      </c>
      <c r="X5" s="41">
        <v>34.640889999999999</v>
      </c>
      <c r="Y5" s="41">
        <v>34.264879999999998</v>
      </c>
      <c r="Z5" s="41">
        <v>34.808509999999998</v>
      </c>
      <c r="AA5" s="41">
        <v>34.568770000000001</v>
      </c>
      <c r="AB5" s="41">
        <v>34.808190000000003</v>
      </c>
      <c r="AC5" s="41">
        <v>35.011769999999999</v>
      </c>
      <c r="AD5" s="41">
        <v>35.483820000000001</v>
      </c>
    </row>
    <row r="6" spans="1:30">
      <c r="A6" s="215" t="s">
        <v>26</v>
      </c>
      <c r="B6" s="41">
        <v>17.358989999999999</v>
      </c>
      <c r="C6" s="41">
        <v>19.160119999999999</v>
      </c>
      <c r="D6" s="41">
        <v>20.863340000000001</v>
      </c>
      <c r="E6" s="41">
        <v>22.058070000000001</v>
      </c>
      <c r="F6" s="41">
        <v>23.05968</v>
      </c>
      <c r="G6" s="41">
        <v>23.841529999999999</v>
      </c>
      <c r="H6" s="41">
        <v>24.86431</v>
      </c>
      <c r="I6" s="41">
        <v>26.418209999999998</v>
      </c>
      <c r="J6" s="41">
        <v>27.50996</v>
      </c>
      <c r="K6" s="41">
        <v>27.282389999999999</v>
      </c>
      <c r="L6" s="41">
        <v>28.015350000000002</v>
      </c>
      <c r="M6" s="41">
        <v>28.654070000000001</v>
      </c>
      <c r="N6" s="41">
        <v>29.48029</v>
      </c>
      <c r="O6" s="41">
        <v>30.464500000000001</v>
      </c>
      <c r="P6" s="41">
        <v>31.777570000000001</v>
      </c>
      <c r="Q6" s="41">
        <v>32.907380000000003</v>
      </c>
      <c r="R6" s="41">
        <v>33.87435</v>
      </c>
      <c r="S6" s="41">
        <v>34.729289999999999</v>
      </c>
      <c r="T6" s="41">
        <v>35.580530000000003</v>
      </c>
      <c r="U6" s="41">
        <v>36.88259</v>
      </c>
      <c r="V6" s="41">
        <v>37.708710000000004</v>
      </c>
      <c r="W6" s="41">
        <v>38.714410000000001</v>
      </c>
      <c r="X6" s="41">
        <v>39.15934</v>
      </c>
      <c r="Y6" s="41">
        <v>39.322099999999999</v>
      </c>
      <c r="Z6" s="41">
        <v>39.894869999999997</v>
      </c>
      <c r="AA6" s="41">
        <v>40.14967</v>
      </c>
      <c r="AB6" s="41">
        <v>40.336770000000001</v>
      </c>
      <c r="AC6" s="41">
        <v>40.494129999999998</v>
      </c>
      <c r="AD6" s="41">
        <v>40.937379999999997</v>
      </c>
    </row>
    <row r="7" spans="1:30">
      <c r="A7" s="215" t="s">
        <v>101</v>
      </c>
      <c r="B7" s="41" t="s">
        <v>100</v>
      </c>
      <c r="C7" s="41" t="s">
        <v>100</v>
      </c>
      <c r="D7" s="41" t="s">
        <v>100</v>
      </c>
      <c r="E7" s="41" t="s">
        <v>100</v>
      </c>
      <c r="F7" s="41" t="s">
        <v>100</v>
      </c>
      <c r="G7" s="41" t="s">
        <v>100</v>
      </c>
      <c r="H7" s="41">
        <v>26.543089999999999</v>
      </c>
      <c r="I7" s="41">
        <v>27.340070000000001</v>
      </c>
      <c r="J7" s="41">
        <v>27.392959999999999</v>
      </c>
      <c r="K7" s="41">
        <v>27.666889999999999</v>
      </c>
      <c r="L7" s="41">
        <v>28.472819999999999</v>
      </c>
      <c r="M7" s="41">
        <v>29.224889999999998</v>
      </c>
      <c r="N7" s="41">
        <v>30.00825</v>
      </c>
      <c r="O7" s="41">
        <v>30.828399999999998</v>
      </c>
      <c r="P7" s="41">
        <v>31.670449999999999</v>
      </c>
      <c r="Q7" s="41">
        <v>32.394370000000002</v>
      </c>
      <c r="R7" s="41">
        <v>33.130920000000003</v>
      </c>
      <c r="S7" s="41">
        <v>33.955509999999997</v>
      </c>
      <c r="T7" s="41">
        <v>34.884419999999999</v>
      </c>
      <c r="U7" s="41">
        <v>36.098950000000002</v>
      </c>
      <c r="V7" s="41">
        <v>36.782020000000003</v>
      </c>
      <c r="W7" s="41">
        <v>37.578000000000003</v>
      </c>
      <c r="X7" s="41">
        <v>38.379420000000003</v>
      </c>
      <c r="Y7" s="41">
        <v>39.056890000000003</v>
      </c>
      <c r="Z7" s="41">
        <v>39.712310000000002</v>
      </c>
      <c r="AA7" s="41">
        <v>40.24906</v>
      </c>
      <c r="AB7" s="41">
        <v>40.795580000000001</v>
      </c>
      <c r="AC7" s="41">
        <v>41.431629999999998</v>
      </c>
      <c r="AD7" s="41">
        <v>42.271129999999999</v>
      </c>
    </row>
    <row r="11" spans="1:30">
      <c r="C11" s="41"/>
      <c r="D11" s="215" t="s">
        <v>131</v>
      </c>
      <c r="E11" s="215" t="s">
        <v>132</v>
      </c>
      <c r="F11" s="41"/>
      <c r="G11" s="41"/>
      <c r="K11" s="41"/>
      <c r="L11" s="41"/>
      <c r="M11" s="41"/>
      <c r="N11" s="41"/>
      <c r="O11" s="41"/>
      <c r="P11" s="41"/>
      <c r="Q11" s="41"/>
      <c r="R11" s="41"/>
    </row>
    <row r="12" spans="1:30">
      <c r="C12" s="215" t="s">
        <v>25</v>
      </c>
      <c r="D12" s="1">
        <f>(U3/L3)^(1/9)-1</f>
        <v>1.1607380255969968E-2</v>
      </c>
      <c r="E12" s="1">
        <f>(AB3/V3)^(1/6)-1</f>
        <v>2.5583888331470517E-2</v>
      </c>
    </row>
    <row r="13" spans="1:30">
      <c r="C13" s="215" t="s">
        <v>23</v>
      </c>
      <c r="D13" s="1">
        <f>(U4/L4)^(1/9)-1</f>
        <v>2.8194405146087398E-2</v>
      </c>
      <c r="E13" s="1">
        <f>(AB4/V4)^(1/6)-1</f>
        <v>1.9744731288551476E-2</v>
      </c>
    </row>
    <row r="14" spans="1:30">
      <c r="C14" s="215" t="s">
        <v>28</v>
      </c>
      <c r="D14" s="1">
        <f>(U5/L5)^(1/9)-1</f>
        <v>4.0004430034776606E-2</v>
      </c>
      <c r="E14" s="1">
        <f>(AB5/V5)^(1/6)-1</f>
        <v>3.7152685117607387E-3</v>
      </c>
    </row>
    <row r="15" spans="1:30">
      <c r="C15" s="215" t="s">
        <v>26</v>
      </c>
      <c r="D15" s="1">
        <f>(U6/L6)^(1/9)-1</f>
        <v>3.1025684182780067E-2</v>
      </c>
      <c r="E15" s="1">
        <f>(AB6/V6)^(1/6)-1</f>
        <v>1.1292005048100018E-2</v>
      </c>
    </row>
    <row r="16" spans="1:30">
      <c r="C16" s="215" t="s">
        <v>101</v>
      </c>
      <c r="D16" s="1">
        <f>(U7/L7)^(1/9)-1</f>
        <v>2.6718920329729778E-2</v>
      </c>
      <c r="E16" s="1">
        <f>(AB7/V7)^(1/6)-1</f>
        <v>1.7410595080429747E-2</v>
      </c>
    </row>
    <row r="19" spans="1:12">
      <c r="B19" s="41">
        <v>1989</v>
      </c>
      <c r="C19" s="41">
        <v>2008</v>
      </c>
      <c r="D19" s="41">
        <v>2009</v>
      </c>
      <c r="E19" s="41">
        <v>2010</v>
      </c>
      <c r="F19" s="41">
        <v>2011</v>
      </c>
      <c r="G19" s="41">
        <v>2012</v>
      </c>
      <c r="H19" s="41">
        <v>2013</v>
      </c>
      <c r="I19" s="41">
        <v>2014</v>
      </c>
      <c r="J19" s="41">
        <v>2015</v>
      </c>
      <c r="K19" s="41">
        <v>2016</v>
      </c>
      <c r="L19" s="41">
        <v>2017</v>
      </c>
    </row>
    <row r="20" spans="1:12">
      <c r="A20" s="215" t="s">
        <v>25</v>
      </c>
      <c r="B20" s="41" t="s">
        <v>100</v>
      </c>
      <c r="C20" s="4">
        <f t="shared" ref="C20:L21" si="0">U3/T3-1</f>
        <v>2.1095061600653997E-2</v>
      </c>
      <c r="D20" s="4">
        <f t="shared" si="0"/>
        <v>2.0483239268778153E-3</v>
      </c>
      <c r="E20" s="4">
        <f t="shared" si="0"/>
        <v>2.5591751904797011E-2</v>
      </c>
      <c r="F20" s="4">
        <f t="shared" si="0"/>
        <v>2.9588877917273937E-2</v>
      </c>
      <c r="G20" s="4">
        <f t="shared" si="0"/>
        <v>2.5361456387750003E-2</v>
      </c>
      <c r="H20" s="4">
        <f t="shared" si="0"/>
        <v>1.8163256050999443E-2</v>
      </c>
      <c r="I20" s="4">
        <f t="shared" si="0"/>
        <v>2.6281365014775515E-2</v>
      </c>
      <c r="J20" s="4">
        <f t="shared" si="0"/>
        <v>2.8555957928412923E-2</v>
      </c>
      <c r="K20" s="4">
        <f t="shared" si="0"/>
        <v>2.7109374843022671E-2</v>
      </c>
      <c r="L20" s="4">
        <f t="shared" si="0"/>
        <v>3.247445407014582E-2</v>
      </c>
    </row>
    <row r="21" spans="1:12">
      <c r="A21" s="215" t="s">
        <v>23</v>
      </c>
      <c r="B21" s="41">
        <v>25.988520000000001</v>
      </c>
      <c r="C21" s="4">
        <f t="shared" si="0"/>
        <v>2.6384458376919717E-2</v>
      </c>
      <c r="D21" s="4">
        <f t="shared" si="0"/>
        <v>1.8095694935694517E-2</v>
      </c>
      <c r="E21" s="4">
        <f t="shared" si="0"/>
        <v>3.1236127556693916E-2</v>
      </c>
      <c r="F21" s="4">
        <f t="shared" si="0"/>
        <v>2.5123886192133238E-2</v>
      </c>
      <c r="G21" s="4">
        <f t="shared" si="0"/>
        <v>2.3850581076430899E-2</v>
      </c>
      <c r="H21" s="4">
        <f t="shared" si="0"/>
        <v>1.6104017435515816E-2</v>
      </c>
      <c r="I21" s="4">
        <f t="shared" si="0"/>
        <v>1.4173847882335444E-2</v>
      </c>
      <c r="J21" s="4">
        <f t="shared" si="0"/>
        <v>8.1547285315999307E-3</v>
      </c>
      <c r="K21" s="4">
        <f t="shared" si="0"/>
        <v>1.2837926977483649E-2</v>
      </c>
      <c r="L21" s="4">
        <f t="shared" si="0"/>
        <v>1.5379318237386252E-2</v>
      </c>
    </row>
    <row r="25" spans="1:12">
      <c r="F25" s="248"/>
      <c r="G25" s="248"/>
      <c r="H25" s="248"/>
      <c r="I25" s="248"/>
      <c r="J25" s="249"/>
    </row>
  </sheetData>
  <mergeCells count="1">
    <mergeCell ref="F25:J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2:J49"/>
  <sheetViews>
    <sheetView zoomScale="70" zoomScaleNormal="70" workbookViewId="0">
      <selection activeCell="M38" sqref="M38"/>
    </sheetView>
  </sheetViews>
  <sheetFormatPr baseColWidth="10" defaultColWidth="11.42578125" defaultRowHeight="12.75"/>
  <cols>
    <col min="1" max="16384" width="11.42578125" style="9"/>
  </cols>
  <sheetData>
    <row r="2" spans="1:10">
      <c r="A2" s="9" t="s">
        <v>39</v>
      </c>
      <c r="B2" s="9" t="s">
        <v>98</v>
      </c>
      <c r="C2" s="9" t="s">
        <v>31</v>
      </c>
      <c r="D2" s="9" t="s">
        <v>23</v>
      </c>
      <c r="G2" s="9" t="s">
        <v>101</v>
      </c>
      <c r="H2" s="9" t="s">
        <v>25</v>
      </c>
      <c r="I2" s="9" t="s">
        <v>23</v>
      </c>
      <c r="J2" s="206" t="s">
        <v>294</v>
      </c>
    </row>
    <row r="3" spans="1:10" ht="15">
      <c r="A3" s="9" t="s">
        <v>41</v>
      </c>
      <c r="B3" s="9" t="s">
        <v>99</v>
      </c>
      <c r="C3" s="9" t="s">
        <v>99</v>
      </c>
      <c r="D3" s="9" t="s">
        <v>99</v>
      </c>
      <c r="F3" s="9">
        <v>1999</v>
      </c>
      <c r="G3" s="6">
        <f t="shared" ref="G3:G19" si="0">B13/B$13*100</f>
        <v>100</v>
      </c>
      <c r="H3" s="6">
        <f t="shared" ref="H3:H19" si="1">C13/C$13*100</f>
        <v>100</v>
      </c>
      <c r="I3" s="6">
        <f t="shared" ref="I3:I19" si="2">D13/D$13*100</f>
        <v>100</v>
      </c>
      <c r="J3" s="8">
        <f>I3/H3-1</f>
        <v>0</v>
      </c>
    </row>
    <row r="4" spans="1:10" ht="15">
      <c r="A4" s="9">
        <v>1990</v>
      </c>
      <c r="B4" s="9" t="s">
        <v>100</v>
      </c>
      <c r="C4" s="9">
        <v>79.871615000000006</v>
      </c>
      <c r="D4" s="9">
        <v>74.462345200000001</v>
      </c>
      <c r="F4" s="9">
        <v>2000</v>
      </c>
      <c r="G4" s="6">
        <f t="shared" si="0"/>
        <v>101.1372229812267</v>
      </c>
      <c r="H4" s="6">
        <f t="shared" si="1"/>
        <v>100.67307705791207</v>
      </c>
      <c r="I4" s="6">
        <f t="shared" si="2"/>
        <v>101.1849415341254</v>
      </c>
      <c r="J4" s="8">
        <f t="shared" ref="J4:J19" si="3">I4/H4-1</f>
        <v>5.0844226795498937E-3</v>
      </c>
    </row>
    <row r="5" spans="1:10" ht="15">
      <c r="A5" s="9">
        <v>1991</v>
      </c>
      <c r="B5" s="9" t="s">
        <v>100</v>
      </c>
      <c r="C5" s="9">
        <v>82.725232300000002</v>
      </c>
      <c r="D5" s="9">
        <v>76.536284600000002</v>
      </c>
      <c r="F5" s="9">
        <v>2001</v>
      </c>
      <c r="G5" s="6">
        <f t="shared" si="0"/>
        <v>103.05812317367436</v>
      </c>
      <c r="H5" s="6">
        <f t="shared" si="1"/>
        <v>100.59256224812019</v>
      </c>
      <c r="I5" s="6">
        <f t="shared" si="2"/>
        <v>103.38970293909388</v>
      </c>
      <c r="J5" s="8">
        <f t="shared" si="3"/>
        <v>2.7806635286556247E-2</v>
      </c>
    </row>
    <row r="6" spans="1:10" ht="15">
      <c r="A6" s="9">
        <v>1992</v>
      </c>
      <c r="B6" s="9" t="s">
        <v>100</v>
      </c>
      <c r="C6" s="9">
        <v>88.334795299999996</v>
      </c>
      <c r="D6" s="9">
        <v>77.792251199999995</v>
      </c>
      <c r="F6" s="9">
        <v>2002</v>
      </c>
      <c r="G6" s="6">
        <f t="shared" si="0"/>
        <v>105.71983085235708</v>
      </c>
      <c r="H6" s="6">
        <f t="shared" si="1"/>
        <v>101.40194837638772</v>
      </c>
      <c r="I6" s="6">
        <f t="shared" si="2"/>
        <v>106.31155598913722</v>
      </c>
      <c r="J6" s="8">
        <f t="shared" si="3"/>
        <v>4.8417290706543659E-2</v>
      </c>
    </row>
    <row r="7" spans="1:10" ht="15">
      <c r="A7" s="9">
        <v>1993</v>
      </c>
      <c r="B7" s="9" t="s">
        <v>100</v>
      </c>
      <c r="C7" s="9">
        <v>91.643082699999994</v>
      </c>
      <c r="D7" s="9">
        <v>79.162938800000006</v>
      </c>
      <c r="F7" s="9">
        <v>2003</v>
      </c>
      <c r="G7" s="6">
        <f t="shared" si="0"/>
        <v>108.30506974894001</v>
      </c>
      <c r="H7" s="6">
        <f t="shared" si="1"/>
        <v>102.56627265840483</v>
      </c>
      <c r="I7" s="6">
        <f t="shared" si="2"/>
        <v>108.48482991073409</v>
      </c>
      <c r="J7" s="8">
        <f t="shared" si="3"/>
        <v>5.7704712269704084E-2</v>
      </c>
    </row>
    <row r="8" spans="1:10" ht="15">
      <c r="A8" s="9">
        <v>1994</v>
      </c>
      <c r="B8" s="9" t="s">
        <v>100</v>
      </c>
      <c r="C8" s="9">
        <v>92.062063300000005</v>
      </c>
      <c r="D8" s="9">
        <v>78.534731500000007</v>
      </c>
      <c r="F8" s="9">
        <v>2004</v>
      </c>
      <c r="G8" s="6">
        <f t="shared" si="0"/>
        <v>109.23972512926032</v>
      </c>
      <c r="H8" s="6">
        <f t="shared" si="1"/>
        <v>101.92727092637364</v>
      </c>
      <c r="I8" s="6">
        <f t="shared" si="2"/>
        <v>109.33392752474147</v>
      </c>
      <c r="J8" s="8">
        <f t="shared" si="3"/>
        <v>7.2666093490504347E-2</v>
      </c>
    </row>
    <row r="9" spans="1:10" ht="15">
      <c r="A9" s="9">
        <v>1995</v>
      </c>
      <c r="B9" s="9">
        <v>78.5642371</v>
      </c>
      <c r="C9" s="9">
        <v>94.0214292</v>
      </c>
      <c r="D9" s="9">
        <v>79.303264900000002</v>
      </c>
      <c r="F9" s="9">
        <v>2005</v>
      </c>
      <c r="G9" s="6">
        <f t="shared" si="0"/>
        <v>110.95295924596422</v>
      </c>
      <c r="H9" s="6">
        <f t="shared" si="1"/>
        <v>101.43077151518357</v>
      </c>
      <c r="I9" s="6">
        <f t="shared" si="2"/>
        <v>111.60993191850595</v>
      </c>
      <c r="J9" s="8">
        <f t="shared" si="3"/>
        <v>0.1003557426534869</v>
      </c>
    </row>
    <row r="10" spans="1:10" ht="15">
      <c r="A10" s="9">
        <v>1996</v>
      </c>
      <c r="B10" s="9">
        <v>79.872136800000007</v>
      </c>
      <c r="C10" s="9">
        <v>94.263837699999996</v>
      </c>
      <c r="D10" s="9">
        <v>80.112500999999995</v>
      </c>
      <c r="F10" s="9">
        <v>2006</v>
      </c>
      <c r="G10" s="6">
        <f t="shared" si="0"/>
        <v>112.04525363484012</v>
      </c>
      <c r="H10" s="6">
        <f t="shared" si="1"/>
        <v>99.576930771160903</v>
      </c>
      <c r="I10" s="6">
        <f t="shared" si="2"/>
        <v>113.71291908050713</v>
      </c>
      <c r="J10" s="8">
        <f t="shared" si="3"/>
        <v>0.14196047417681856</v>
      </c>
    </row>
    <row r="11" spans="1:10" ht="15">
      <c r="A11" s="9">
        <v>1997</v>
      </c>
      <c r="B11" s="9">
        <v>80.278345400000006</v>
      </c>
      <c r="C11" s="9">
        <v>93.127245000000002</v>
      </c>
      <c r="D11" s="9">
        <v>80.014630600000004</v>
      </c>
      <c r="F11" s="9">
        <v>2007</v>
      </c>
      <c r="G11" s="6">
        <f t="shared" si="0"/>
        <v>113.77788619232501</v>
      </c>
      <c r="H11" s="6">
        <f t="shared" si="1"/>
        <v>98.968684735936534</v>
      </c>
      <c r="I11" s="6">
        <f t="shared" si="2"/>
        <v>115.52375840648241</v>
      </c>
      <c r="J11" s="8">
        <f t="shared" si="3"/>
        <v>0.1672758783722077</v>
      </c>
    </row>
    <row r="12" spans="1:10" ht="15">
      <c r="A12" s="9">
        <v>1998</v>
      </c>
      <c r="B12" s="9">
        <v>80.538533299999997</v>
      </c>
      <c r="C12" s="9">
        <v>93.271196900000007</v>
      </c>
      <c r="D12" s="9">
        <v>79.872293200000001</v>
      </c>
      <c r="F12" s="9">
        <v>2008</v>
      </c>
      <c r="G12" s="6">
        <f t="shared" si="0"/>
        <v>118.08387420641264</v>
      </c>
      <c r="H12" s="6">
        <f t="shared" si="1"/>
        <v>101.29088257368757</v>
      </c>
      <c r="I12" s="6">
        <f t="shared" si="2"/>
        <v>118.86556776687701</v>
      </c>
      <c r="J12" s="8">
        <f t="shared" si="3"/>
        <v>0.17350707928133735</v>
      </c>
    </row>
    <row r="13" spans="1:10" ht="15">
      <c r="A13" s="9">
        <v>1999</v>
      </c>
      <c r="B13" s="9">
        <v>81.530264099999997</v>
      </c>
      <c r="C13" s="9">
        <v>93.989416599999998</v>
      </c>
      <c r="D13" s="9">
        <v>80.493254100000001</v>
      </c>
      <c r="F13" s="9">
        <v>2009</v>
      </c>
      <c r="G13" s="6">
        <f t="shared" si="0"/>
        <v>123.44403444659025</v>
      </c>
      <c r="H13" s="6">
        <f t="shared" si="1"/>
        <v>107.63568139862249</v>
      </c>
      <c r="I13" s="6">
        <f t="shared" si="2"/>
        <v>123.05634367439495</v>
      </c>
      <c r="J13" s="8">
        <f t="shared" si="3"/>
        <v>0.14326719611373973</v>
      </c>
    </row>
    <row r="14" spans="1:10" ht="15">
      <c r="A14" s="9">
        <v>2000</v>
      </c>
      <c r="B14" s="9">
        <v>82.457445000000007</v>
      </c>
      <c r="C14" s="9">
        <v>94.622037800000001</v>
      </c>
      <c r="D14" s="9">
        <v>81.447052099999993</v>
      </c>
      <c r="F14" s="9">
        <v>2010</v>
      </c>
      <c r="G14" s="6">
        <f t="shared" si="0"/>
        <v>122.65384039152156</v>
      </c>
      <c r="H14" s="6">
        <f t="shared" si="1"/>
        <v>106.39495766377595</v>
      </c>
      <c r="I14" s="6">
        <f t="shared" si="2"/>
        <v>124.23401329478617</v>
      </c>
      <c r="J14" s="8">
        <f t="shared" si="3"/>
        <v>0.16766824314535955</v>
      </c>
    </row>
    <row r="15" spans="1:10" ht="15">
      <c r="A15" s="9">
        <v>2001</v>
      </c>
      <c r="B15" s="9">
        <v>84.023560000000003</v>
      </c>
      <c r="C15" s="9">
        <v>94.546362400000007</v>
      </c>
      <c r="D15" s="9">
        <v>83.221736300000003</v>
      </c>
      <c r="F15" s="9">
        <v>2011</v>
      </c>
      <c r="G15" s="6">
        <f t="shared" si="0"/>
        <v>123.34060561444937</v>
      </c>
      <c r="H15" s="6">
        <f t="shared" si="1"/>
        <v>107.11030011861995</v>
      </c>
      <c r="I15" s="6">
        <f t="shared" si="2"/>
        <v>125.43808376110862</v>
      </c>
      <c r="J15" s="8">
        <f t="shared" si="3"/>
        <v>0.17111130883016346</v>
      </c>
    </row>
    <row r="16" spans="1:10" ht="15">
      <c r="A16" s="9">
        <v>2002</v>
      </c>
      <c r="B16" s="9">
        <v>86.193657299999998</v>
      </c>
      <c r="C16" s="9">
        <v>95.307099699999995</v>
      </c>
      <c r="D16" s="9">
        <v>85.573630899999998</v>
      </c>
      <c r="F16" s="9">
        <v>2012</v>
      </c>
      <c r="G16" s="6">
        <f t="shared" si="0"/>
        <v>125.62649787859574</v>
      </c>
      <c r="H16" s="6">
        <f t="shared" si="1"/>
        <v>110.6542825375937</v>
      </c>
      <c r="I16" s="6">
        <f t="shared" si="2"/>
        <v>128.30091161639345</v>
      </c>
      <c r="J16" s="8">
        <f t="shared" si="3"/>
        <v>0.15947533772860956</v>
      </c>
    </row>
    <row r="17" spans="1:10" ht="15">
      <c r="A17" s="9">
        <v>2003</v>
      </c>
      <c r="B17" s="9">
        <v>88.301409399999997</v>
      </c>
      <c r="C17" s="9">
        <v>96.401441300000002</v>
      </c>
      <c r="D17" s="9">
        <v>87.322969799999996</v>
      </c>
      <c r="F17" s="9">
        <v>2013</v>
      </c>
      <c r="G17" s="6">
        <f t="shared" si="0"/>
        <v>127.04644041500168</v>
      </c>
      <c r="H17" s="6">
        <f t="shared" si="1"/>
        <v>113.04528610086084</v>
      </c>
      <c r="I17" s="6">
        <f t="shared" si="2"/>
        <v>129.49657144001588</v>
      </c>
      <c r="J17" s="8">
        <f t="shared" si="3"/>
        <v>0.1455282737263095</v>
      </c>
    </row>
    <row r="18" spans="1:10" ht="15">
      <c r="A18" s="9">
        <v>2004</v>
      </c>
      <c r="B18" s="9">
        <v>89.063436400000001</v>
      </c>
      <c r="C18" s="9">
        <v>95.800847300000001</v>
      </c>
      <c r="D18" s="9">
        <v>88.006436100000002</v>
      </c>
      <c r="F18" s="9">
        <v>2014</v>
      </c>
      <c r="G18" s="6">
        <f t="shared" si="0"/>
        <v>128.40148888957174</v>
      </c>
      <c r="H18" s="6">
        <f t="shared" si="1"/>
        <v>115.20117095822042</v>
      </c>
      <c r="I18" s="6">
        <f t="shared" si="2"/>
        <v>131.46548351559315</v>
      </c>
      <c r="J18" s="8">
        <f t="shared" si="3"/>
        <v>0.14118183367486137</v>
      </c>
    </row>
    <row r="19" spans="1:10" ht="15">
      <c r="A19" s="9">
        <v>2005</v>
      </c>
      <c r="B19" s="9">
        <v>90.4602407</v>
      </c>
      <c r="C19" s="9">
        <v>95.334190399999997</v>
      </c>
      <c r="D19" s="9">
        <v>89.838466100000005</v>
      </c>
      <c r="F19" s="9">
        <v>2015</v>
      </c>
      <c r="G19" s="6">
        <f t="shared" si="0"/>
        <v>129.27871160912872</v>
      </c>
      <c r="H19" s="6">
        <f t="shared" si="1"/>
        <v>117.03429681677586</v>
      </c>
      <c r="I19" s="6">
        <f t="shared" si="2"/>
        <v>131.55988260636119</v>
      </c>
      <c r="J19" s="8">
        <f t="shared" si="3"/>
        <v>0.12411392373575736</v>
      </c>
    </row>
    <row r="20" spans="1:10">
      <c r="A20" s="9">
        <v>2006</v>
      </c>
      <c r="B20" s="9">
        <v>91.350791200000003</v>
      </c>
      <c r="C20" s="9">
        <v>93.591776300000006</v>
      </c>
      <c r="D20" s="9">
        <v>91.531228900000002</v>
      </c>
    </row>
    <row r="21" spans="1:10">
      <c r="A21" s="9">
        <v>2007</v>
      </c>
      <c r="B21" s="9">
        <v>92.763411099999999</v>
      </c>
      <c r="C21" s="9">
        <v>93.020089400000003</v>
      </c>
      <c r="D21" s="9">
        <v>92.988832400000007</v>
      </c>
    </row>
    <row r="22" spans="1:10">
      <c r="A22" s="9">
        <v>2008</v>
      </c>
      <c r="B22" s="9">
        <v>96.274094500000004</v>
      </c>
      <c r="C22" s="9">
        <v>95.202709600000006</v>
      </c>
      <c r="D22" s="9">
        <v>95.678763500000002</v>
      </c>
    </row>
    <row r="23" spans="1:10">
      <c r="A23" s="9">
        <v>2009</v>
      </c>
      <c r="B23" s="9">
        <v>100.6442473</v>
      </c>
      <c r="C23" s="9">
        <v>101.166149</v>
      </c>
      <c r="D23" s="9">
        <v>99.0520554</v>
      </c>
    </row>
    <row r="24" spans="1:10" ht="15">
      <c r="A24" s="9">
        <v>2010</v>
      </c>
      <c r="B24" s="9">
        <v>100</v>
      </c>
      <c r="C24" s="9">
        <v>100</v>
      </c>
      <c r="D24" s="9">
        <v>100</v>
      </c>
      <c r="I24" s="7"/>
    </row>
    <row r="25" spans="1:10" ht="15">
      <c r="A25" s="9">
        <v>2011</v>
      </c>
      <c r="B25" s="9">
        <v>100.5599215</v>
      </c>
      <c r="C25" s="9">
        <v>100.67234620000001</v>
      </c>
      <c r="D25" s="9">
        <v>100.9691955</v>
      </c>
      <c r="I25" s="7"/>
    </row>
    <row r="26" spans="1:10" ht="15">
      <c r="A26" s="9">
        <v>2012</v>
      </c>
      <c r="B26" s="9">
        <v>102.4236155</v>
      </c>
      <c r="C26" s="9">
        <v>104.0033146</v>
      </c>
      <c r="D26" s="9">
        <v>103.2735788</v>
      </c>
      <c r="I26" s="7"/>
    </row>
    <row r="27" spans="1:10" ht="15">
      <c r="A27" s="9">
        <v>2013</v>
      </c>
      <c r="B27" s="9">
        <v>103.58129839999999</v>
      </c>
      <c r="C27" s="9">
        <v>106.2506049</v>
      </c>
      <c r="D27" s="9">
        <v>104.2360043</v>
      </c>
      <c r="I27" s="7"/>
    </row>
    <row r="28" spans="1:10" ht="15">
      <c r="A28" s="9">
        <v>2014</v>
      </c>
      <c r="B28" s="9">
        <v>104.68607299999999</v>
      </c>
      <c r="C28" s="9">
        <v>108.2769085</v>
      </c>
      <c r="D28" s="9">
        <v>105.82084570000001</v>
      </c>
      <c r="I28" s="7"/>
    </row>
    <row r="29" spans="1:10" ht="15">
      <c r="A29" s="9">
        <v>2015</v>
      </c>
      <c r="B29" s="9">
        <v>105.401275</v>
      </c>
      <c r="C29" s="9">
        <v>109.9998528</v>
      </c>
      <c r="D29" s="9">
        <v>105.8968306</v>
      </c>
      <c r="I29" s="7"/>
    </row>
    <row r="30" spans="1:10" ht="15">
      <c r="I30" s="7"/>
    </row>
    <row r="31" spans="1:10" ht="15">
      <c r="I31" s="7"/>
    </row>
    <row r="32" spans="1:10" ht="15">
      <c r="I32" s="7"/>
    </row>
    <row r="33" spans="9:9" ht="15">
      <c r="I33" s="7"/>
    </row>
    <row r="34" spans="9:9" ht="15">
      <c r="I34" s="7"/>
    </row>
    <row r="35" spans="9:9" ht="15">
      <c r="I35" s="7"/>
    </row>
    <row r="36" spans="9:9" ht="15">
      <c r="I36" s="7"/>
    </row>
    <row r="37" spans="9:9" ht="15">
      <c r="I37" s="7"/>
    </row>
    <row r="38" spans="9:9" ht="15">
      <c r="I38" s="7"/>
    </row>
    <row r="39" spans="9:9" ht="15">
      <c r="I39" s="7"/>
    </row>
    <row r="40" spans="9:9" ht="15">
      <c r="I40" s="7"/>
    </row>
    <row r="41" spans="9:9" ht="15">
      <c r="I41" s="7"/>
    </row>
    <row r="42" spans="9:9" ht="15">
      <c r="I42" s="7"/>
    </row>
    <row r="43" spans="9:9" ht="15">
      <c r="I43" s="7"/>
    </row>
    <row r="44" spans="9:9" ht="15">
      <c r="I44" s="7"/>
    </row>
    <row r="45" spans="9:9" ht="15">
      <c r="I45" s="7"/>
    </row>
    <row r="46" spans="9:9" ht="15">
      <c r="I46" s="7"/>
    </row>
    <row r="47" spans="9:9" ht="15">
      <c r="I47" s="7"/>
    </row>
    <row r="48" spans="9:9" ht="15">
      <c r="I48" s="7"/>
    </row>
    <row r="49" spans="9:9" ht="15">
      <c r="I49" s="7"/>
    </row>
  </sheetData>
  <pageMargins left="0.78740157499999996" right="0.78740157499999996" top="0.984251969" bottom="0.984251969" header="0.4921259845" footer="0.492125984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P82"/>
  <sheetViews>
    <sheetView zoomScale="85" zoomScaleNormal="85" workbookViewId="0">
      <pane xSplit="1" ySplit="4" topLeftCell="B12" activePane="bottomRight" state="frozen"/>
      <selection pane="topRight" activeCell="B1" sqref="B1"/>
      <selection pane="bottomLeft" activeCell="A5" sqref="A5"/>
      <selection pane="bottomRight" activeCell="A34" sqref="A34:XFD34"/>
    </sheetView>
  </sheetViews>
  <sheetFormatPr baseColWidth="10" defaultRowHeight="15"/>
  <cols>
    <col min="21" max="21" width="11.42578125" style="42"/>
  </cols>
  <sheetData>
    <row r="1" spans="1:34" ht="15" customHeight="1">
      <c r="A1" s="45" t="s">
        <v>192</v>
      </c>
      <c r="B1" s="46"/>
      <c r="C1" s="46"/>
      <c r="D1" s="135" t="s">
        <v>193</v>
      </c>
      <c r="E1" s="136"/>
      <c r="F1" s="136"/>
      <c r="G1" s="136"/>
      <c r="H1" s="136" t="s">
        <v>194</v>
      </c>
      <c r="I1" s="136"/>
      <c r="J1" s="136"/>
      <c r="K1" s="136"/>
      <c r="L1" s="136"/>
      <c r="O1" s="42" t="s">
        <v>197</v>
      </c>
      <c r="P1" s="42"/>
      <c r="Q1" s="42"/>
      <c r="R1" s="43"/>
      <c r="S1" s="43"/>
      <c r="T1" s="42"/>
      <c r="V1" t="s">
        <v>195</v>
      </c>
      <c r="Y1" s="42"/>
      <c r="AA1" t="s">
        <v>196</v>
      </c>
    </row>
    <row r="2" spans="1:34" ht="15" customHeight="1">
      <c r="A2" s="44"/>
      <c r="B2" s="257" t="s">
        <v>170</v>
      </c>
      <c r="C2" s="258"/>
      <c r="D2" s="134"/>
      <c r="E2" s="259" t="s">
        <v>181</v>
      </c>
      <c r="F2" s="260"/>
      <c r="G2" s="261"/>
      <c r="H2" s="133"/>
      <c r="I2" s="253" t="s">
        <v>184</v>
      </c>
      <c r="J2" s="254"/>
      <c r="K2" s="156" t="s">
        <v>235</v>
      </c>
      <c r="L2" s="156"/>
      <c r="M2" s="253" t="s">
        <v>185</v>
      </c>
      <c r="N2" s="254"/>
      <c r="O2" s="77"/>
      <c r="P2" s="262" t="s">
        <v>184</v>
      </c>
      <c r="Q2" s="263"/>
      <c r="R2" s="152" t="s">
        <v>235</v>
      </c>
      <c r="S2" s="152"/>
      <c r="T2" s="262" t="s">
        <v>185</v>
      </c>
      <c r="U2" s="263"/>
      <c r="V2" s="117"/>
      <c r="W2" s="255" t="s">
        <v>187</v>
      </c>
      <c r="X2" s="256"/>
      <c r="Y2" s="255" t="s">
        <v>152</v>
      </c>
      <c r="Z2" s="256"/>
      <c r="AA2" s="103"/>
      <c r="AB2" s="250" t="s">
        <v>189</v>
      </c>
      <c r="AC2" s="252"/>
      <c r="AD2" s="250" t="s">
        <v>190</v>
      </c>
      <c r="AE2" s="252"/>
      <c r="AF2" s="250" t="s">
        <v>191</v>
      </c>
      <c r="AG2" s="251"/>
      <c r="AH2" s="252"/>
    </row>
    <row r="3" spans="1:34" ht="15" customHeight="1">
      <c r="A3" s="47"/>
      <c r="B3" s="48" t="s">
        <v>171</v>
      </c>
      <c r="C3" s="48" t="s">
        <v>172</v>
      </c>
      <c r="D3" s="137"/>
      <c r="E3" s="138" t="s">
        <v>171</v>
      </c>
      <c r="F3" s="138" t="s">
        <v>172</v>
      </c>
      <c r="G3" s="138" t="s">
        <v>182</v>
      </c>
      <c r="H3" s="132"/>
      <c r="I3" s="131" t="s">
        <v>186</v>
      </c>
      <c r="J3" s="130" t="s">
        <v>172</v>
      </c>
      <c r="K3" s="129"/>
      <c r="L3" s="129"/>
      <c r="M3" s="131" t="s">
        <v>186</v>
      </c>
      <c r="N3" s="129" t="s">
        <v>172</v>
      </c>
      <c r="O3" s="75"/>
      <c r="P3" s="74" t="s">
        <v>186</v>
      </c>
      <c r="Q3" s="73" t="s">
        <v>172</v>
      </c>
      <c r="R3" s="72"/>
      <c r="S3" s="72"/>
      <c r="T3" s="74" t="s">
        <v>186</v>
      </c>
      <c r="U3" s="72" t="s">
        <v>172</v>
      </c>
      <c r="V3" s="116"/>
      <c r="W3" s="115" t="s">
        <v>186</v>
      </c>
      <c r="X3" s="114" t="s">
        <v>172</v>
      </c>
      <c r="Y3" s="115" t="s">
        <v>186</v>
      </c>
      <c r="Z3" s="114" t="s">
        <v>172</v>
      </c>
      <c r="AA3" s="102"/>
      <c r="AB3" s="101" t="s">
        <v>186</v>
      </c>
      <c r="AC3" s="100" t="s">
        <v>172</v>
      </c>
      <c r="AD3" s="101" t="s">
        <v>186</v>
      </c>
      <c r="AE3" s="100" t="s">
        <v>172</v>
      </c>
      <c r="AF3" s="99" t="s">
        <v>188</v>
      </c>
      <c r="AG3" s="98" t="s">
        <v>172</v>
      </c>
      <c r="AH3" s="100" t="s">
        <v>173</v>
      </c>
    </row>
    <row r="4" spans="1:34">
      <c r="A4" s="50" t="s">
        <v>153</v>
      </c>
      <c r="B4" s="49"/>
      <c r="C4" s="51"/>
      <c r="D4" s="139" t="s">
        <v>153</v>
      </c>
      <c r="E4" s="140"/>
      <c r="F4" s="140"/>
      <c r="G4" s="141"/>
      <c r="H4" s="128" t="s">
        <v>153</v>
      </c>
      <c r="I4" s="127"/>
      <c r="J4" s="127"/>
      <c r="K4" s="127"/>
      <c r="L4" s="127"/>
      <c r="M4" s="127"/>
      <c r="N4" s="127"/>
      <c r="O4" s="71" t="s">
        <v>153</v>
      </c>
      <c r="P4" s="70"/>
      <c r="Q4" s="70"/>
      <c r="R4" s="70"/>
      <c r="S4" s="70"/>
      <c r="T4" s="70"/>
      <c r="U4" s="70"/>
      <c r="V4" s="113" t="s">
        <v>153</v>
      </c>
      <c r="W4" s="112"/>
      <c r="X4" s="112"/>
      <c r="Y4" s="112"/>
      <c r="Z4" s="112"/>
      <c r="AA4" s="97" t="s">
        <v>153</v>
      </c>
      <c r="AB4" s="96"/>
      <c r="AC4" s="96"/>
      <c r="AD4" s="96"/>
      <c r="AE4" s="96"/>
      <c r="AF4" s="95"/>
      <c r="AG4" s="95"/>
      <c r="AH4" s="94"/>
    </row>
    <row r="5" spans="1:34">
      <c r="A5" s="52" t="s">
        <v>174</v>
      </c>
      <c r="B5" s="45"/>
      <c r="C5" s="45"/>
      <c r="D5" s="142" t="s">
        <v>174</v>
      </c>
      <c r="E5" s="134"/>
      <c r="F5" s="134"/>
      <c r="G5" s="143"/>
      <c r="H5" s="126" t="s">
        <v>174</v>
      </c>
      <c r="I5" s="133"/>
      <c r="J5" s="133"/>
      <c r="K5" s="133"/>
      <c r="L5" s="133"/>
      <c r="M5" s="133"/>
      <c r="N5" s="133"/>
      <c r="O5" s="69" t="s">
        <v>174</v>
      </c>
      <c r="P5" s="77"/>
      <c r="Q5" s="77"/>
      <c r="R5" s="77"/>
      <c r="S5" s="77"/>
      <c r="T5" s="77"/>
      <c r="U5" s="77"/>
      <c r="V5" s="111" t="s">
        <v>174</v>
      </c>
      <c r="W5" s="117"/>
      <c r="X5" s="117"/>
      <c r="Y5" s="117"/>
      <c r="Z5" s="117"/>
      <c r="AA5" s="93" t="s">
        <v>174</v>
      </c>
      <c r="AB5" s="103"/>
      <c r="AC5" s="103"/>
      <c r="AD5" s="103"/>
      <c r="AE5" s="103"/>
      <c r="AF5" s="103"/>
      <c r="AG5" s="103"/>
      <c r="AH5" s="92"/>
    </row>
    <row r="6" spans="1:34">
      <c r="A6" s="53" t="s">
        <v>130</v>
      </c>
      <c r="B6" s="54">
        <v>280.40106678900202</v>
      </c>
      <c r="C6" s="55">
        <v>0.91369293984718702</v>
      </c>
      <c r="D6" s="144" t="s">
        <v>130</v>
      </c>
      <c r="E6" s="145">
        <v>264.14586034494198</v>
      </c>
      <c r="F6" s="146">
        <v>1.01176626266152</v>
      </c>
      <c r="G6" s="147">
        <v>61.374907824708451</v>
      </c>
      <c r="H6" s="125" t="s">
        <v>130</v>
      </c>
      <c r="I6" s="161">
        <v>284.12517588773898</v>
      </c>
      <c r="J6" s="123">
        <v>2.2142384482520199</v>
      </c>
      <c r="K6" s="164">
        <v>287.49362481364199</v>
      </c>
      <c r="L6" s="123"/>
      <c r="M6" s="124">
        <v>262.74765669499902</v>
      </c>
      <c r="N6" s="123">
        <v>1.7279105576063001</v>
      </c>
      <c r="O6" s="68" t="s">
        <v>130</v>
      </c>
      <c r="P6" s="170">
        <v>270.06405127835501</v>
      </c>
      <c r="Q6" s="66">
        <v>2.5509215664373102</v>
      </c>
      <c r="R6" s="167">
        <v>275.05027929784302</v>
      </c>
      <c r="S6" s="66"/>
      <c r="T6" s="67">
        <v>250.43429079217199</v>
      </c>
      <c r="U6" s="66">
        <v>2.0031838026171398</v>
      </c>
      <c r="V6" s="110" t="s">
        <v>130</v>
      </c>
      <c r="W6" s="109">
        <v>252.65819571034501</v>
      </c>
      <c r="X6" s="108">
        <v>1.59371110411596</v>
      </c>
      <c r="Y6" s="109">
        <v>302.26878781123497</v>
      </c>
      <c r="Z6" s="108">
        <v>1.22552752107315</v>
      </c>
      <c r="AA6" s="91" t="s">
        <v>130</v>
      </c>
      <c r="AB6" s="90">
        <v>302.33061776770398</v>
      </c>
      <c r="AC6" s="89">
        <v>1.1270183788540999</v>
      </c>
      <c r="AD6" s="90">
        <v>261.94093620438099</v>
      </c>
      <c r="AE6" s="89">
        <v>3.0133820649790302</v>
      </c>
      <c r="AF6" s="88">
        <v>40.389681563322995</v>
      </c>
      <c r="AG6" s="87">
        <v>3.3901149912573598</v>
      </c>
      <c r="AH6" s="86">
        <v>1.0017686768682387E-32</v>
      </c>
    </row>
    <row r="7" spans="1:34" ht="15" customHeight="1">
      <c r="A7" s="56" t="s">
        <v>117</v>
      </c>
      <c r="B7" s="57">
        <v>269.45115336655999</v>
      </c>
      <c r="C7" s="55">
        <v>0.73665372542858498</v>
      </c>
      <c r="D7" s="144" t="s">
        <v>117</v>
      </c>
      <c r="E7" s="145">
        <v>271.571121783264</v>
      </c>
      <c r="F7" s="146">
        <v>0.88789241253123596</v>
      </c>
      <c r="G7" s="147">
        <v>55.077784631236646</v>
      </c>
      <c r="H7" s="125" t="s">
        <v>117</v>
      </c>
      <c r="I7" s="161">
        <v>277.71523209038099</v>
      </c>
      <c r="J7" s="123">
        <v>1.4674708637048699</v>
      </c>
      <c r="K7" s="164">
        <v>279.803183212465</v>
      </c>
      <c r="L7" s="123"/>
      <c r="M7" s="124">
        <v>249.80656069746701</v>
      </c>
      <c r="N7" s="123">
        <v>1.5862893133771201</v>
      </c>
      <c r="O7" s="68" t="s">
        <v>117</v>
      </c>
      <c r="P7" s="170">
        <v>279.265374705017</v>
      </c>
      <c r="Q7" s="66">
        <v>1.62766282888241</v>
      </c>
      <c r="R7" s="167">
        <v>282.05763085541298</v>
      </c>
      <c r="S7" s="66"/>
      <c r="T7" s="67">
        <v>257.48052414376002</v>
      </c>
      <c r="U7" s="66">
        <v>1.7444477557379101</v>
      </c>
      <c r="V7" s="110" t="s">
        <v>117</v>
      </c>
      <c r="W7" s="109">
        <v>245.374207216663</v>
      </c>
      <c r="X7" s="108">
        <v>1.73477372723602</v>
      </c>
      <c r="Y7" s="109">
        <v>296.366888877816</v>
      </c>
      <c r="Z7" s="108">
        <v>1.30658272267774</v>
      </c>
      <c r="AA7" s="91" t="s">
        <v>117</v>
      </c>
      <c r="AB7" s="90">
        <v>290.06020891122</v>
      </c>
      <c r="AC7" s="89">
        <v>0.96766497605250701</v>
      </c>
      <c r="AD7" s="90">
        <v>236.42837661757801</v>
      </c>
      <c r="AE7" s="89">
        <v>2.7856306319719999</v>
      </c>
      <c r="AF7" s="88">
        <v>53.631832293641992</v>
      </c>
      <c r="AG7" s="87">
        <v>2.82985165289384</v>
      </c>
      <c r="AH7" s="86">
        <v>4.283859351015107E-80</v>
      </c>
    </row>
    <row r="8" spans="1:34" ht="15" customHeight="1">
      <c r="A8" s="56" t="s">
        <v>128</v>
      </c>
      <c r="B8" s="57">
        <v>273.48627184364398</v>
      </c>
      <c r="C8" s="55">
        <v>0.56902339231868504</v>
      </c>
      <c r="D8" s="144" t="s">
        <v>128</v>
      </c>
      <c r="E8" s="145">
        <v>263.88346968114797</v>
      </c>
      <c r="F8" s="146">
        <v>0.72715358858385504</v>
      </c>
      <c r="G8" s="147">
        <v>57.7561571558618</v>
      </c>
      <c r="H8" s="125" t="s">
        <v>128</v>
      </c>
      <c r="I8" s="161">
        <v>275.73087437838399</v>
      </c>
      <c r="J8" s="123">
        <v>1.2727234884387</v>
      </c>
      <c r="K8" s="164">
        <v>285.14129120792899</v>
      </c>
      <c r="L8" s="123"/>
      <c r="M8" s="124">
        <v>260.37973305809101</v>
      </c>
      <c r="N8" s="123">
        <v>1.0902397373147199</v>
      </c>
      <c r="O8" s="68" t="s">
        <v>128</v>
      </c>
      <c r="P8" s="170">
        <v>268.32526371869102</v>
      </c>
      <c r="Q8" s="66">
        <v>1.5520734583245199</v>
      </c>
      <c r="R8" s="167">
        <v>276.50102652734699</v>
      </c>
      <c r="S8" s="66"/>
      <c r="T8" s="67">
        <v>251.39991097835801</v>
      </c>
      <c r="U8" s="66">
        <v>1.40899498686164</v>
      </c>
      <c r="V8" s="110" t="s">
        <v>128</v>
      </c>
      <c r="W8" s="109">
        <v>233.611015392658</v>
      </c>
      <c r="X8" s="108">
        <v>1.6121166596944301</v>
      </c>
      <c r="Y8" s="109">
        <v>290.42215729288898</v>
      </c>
      <c r="Z8" s="108">
        <v>0.75981089562655801</v>
      </c>
      <c r="AA8" s="91" t="s">
        <v>128</v>
      </c>
      <c r="AB8" s="90">
        <v>292.29651057351998</v>
      </c>
      <c r="AC8" s="89">
        <v>0.80453240115358005</v>
      </c>
      <c r="AD8" s="90">
        <v>251.04659308951099</v>
      </c>
      <c r="AE8" s="89">
        <v>2.1683742894752598</v>
      </c>
      <c r="AF8" s="88">
        <v>41.249917484008989</v>
      </c>
      <c r="AG8" s="87">
        <v>2.2077697211937699</v>
      </c>
      <c r="AH8" s="86">
        <v>6.6996676845995613E-78</v>
      </c>
    </row>
    <row r="9" spans="1:34">
      <c r="A9" s="56" t="s">
        <v>104</v>
      </c>
      <c r="B9" s="57">
        <v>274.01165798012897</v>
      </c>
      <c r="C9" s="55">
        <v>0.98210765208677098</v>
      </c>
      <c r="D9" s="144" t="s">
        <v>104</v>
      </c>
      <c r="E9" s="145">
        <v>274.54956335225802</v>
      </c>
      <c r="F9" s="146">
        <v>0.99915421305830199</v>
      </c>
      <c r="G9" s="147">
        <v>46.090783104441549</v>
      </c>
      <c r="H9" s="125" t="s">
        <v>104</v>
      </c>
      <c r="I9" s="161">
        <v>280.53099463117098</v>
      </c>
      <c r="J9" s="123">
        <v>2.1135580710869499</v>
      </c>
      <c r="K9" s="164">
        <v>286.716412302962</v>
      </c>
      <c r="L9" s="123"/>
      <c r="M9" s="124">
        <v>262.37964110051598</v>
      </c>
      <c r="N9" s="123">
        <v>1.9784986145444401</v>
      </c>
      <c r="O9" s="68" t="s">
        <v>104</v>
      </c>
      <c r="P9" s="170">
        <v>277.99000479719098</v>
      </c>
      <c r="Q9" s="66">
        <v>1.63663865524201</v>
      </c>
      <c r="R9" s="167">
        <v>288.370498713833</v>
      </c>
      <c r="S9" s="66"/>
      <c r="T9" s="67">
        <v>263.20780052483701</v>
      </c>
      <c r="U9" s="66">
        <v>1.95062059058083</v>
      </c>
      <c r="V9" s="110" t="s">
        <v>104</v>
      </c>
      <c r="W9" s="109">
        <v>255.83858022186399</v>
      </c>
      <c r="X9" s="108">
        <v>2.4882441983963899</v>
      </c>
      <c r="Y9" s="109">
        <v>301.46961392994098</v>
      </c>
      <c r="Z9" s="108">
        <v>2.2857178260001301</v>
      </c>
      <c r="AA9" s="91" t="s">
        <v>104</v>
      </c>
      <c r="AB9" s="90">
        <v>290.89143711370798</v>
      </c>
      <c r="AC9" s="89">
        <v>1.9055904028180899</v>
      </c>
      <c r="AD9" s="90">
        <v>253.72804533457801</v>
      </c>
      <c r="AE9" s="89">
        <v>3.7442365114936198</v>
      </c>
      <c r="AF9" s="88">
        <v>37.163391779129967</v>
      </c>
      <c r="AG9" s="87">
        <v>4.2496902269820698</v>
      </c>
      <c r="AH9" s="86">
        <v>2.231669187455844E-18</v>
      </c>
    </row>
    <row r="10" spans="1:34">
      <c r="A10" s="56" t="s">
        <v>105</v>
      </c>
      <c r="B10" s="57">
        <v>270.78754302206102</v>
      </c>
      <c r="C10" s="55">
        <v>0.62333137842877495</v>
      </c>
      <c r="D10" s="144" t="s">
        <v>105</v>
      </c>
      <c r="E10" s="145">
        <v>277.53674895146401</v>
      </c>
      <c r="F10" s="146">
        <v>0.70465359269794103</v>
      </c>
      <c r="G10" s="147">
        <v>52.512412342977917</v>
      </c>
      <c r="H10" s="125" t="s">
        <v>105</v>
      </c>
      <c r="I10" s="161">
        <v>276.05654746018803</v>
      </c>
      <c r="J10" s="123">
        <v>1.32223746036951</v>
      </c>
      <c r="K10" s="164">
        <v>282.05780437360301</v>
      </c>
      <c r="L10" s="123"/>
      <c r="M10" s="124">
        <v>252.41669291918001</v>
      </c>
      <c r="N10" s="123">
        <v>1.0501958646948399</v>
      </c>
      <c r="O10" s="68" t="s">
        <v>105</v>
      </c>
      <c r="P10" s="170">
        <v>273.09200320422599</v>
      </c>
      <c r="Q10" s="66">
        <v>1.54117834510036</v>
      </c>
      <c r="R10" s="167">
        <v>286.71732688066197</v>
      </c>
      <c r="S10" s="66"/>
      <c r="T10" s="67">
        <v>265.34549430333902</v>
      </c>
      <c r="U10" s="66">
        <v>1.2026589397988501</v>
      </c>
      <c r="V10" s="110" t="s">
        <v>105</v>
      </c>
      <c r="W10" s="109">
        <v>246.13456793726999</v>
      </c>
      <c r="X10" s="108">
        <v>1.48300196042745</v>
      </c>
      <c r="Y10" s="109">
        <v>292.221581506826</v>
      </c>
      <c r="Z10" s="108">
        <v>1.0324657061502001</v>
      </c>
      <c r="AA10" s="91" t="s">
        <v>105</v>
      </c>
      <c r="AB10" s="90">
        <v>290.56991406496797</v>
      </c>
      <c r="AC10" s="89">
        <v>0.91306015758935999</v>
      </c>
      <c r="AD10" s="90">
        <v>251.861655343226</v>
      </c>
      <c r="AE10" s="89">
        <v>2.2667122857075599</v>
      </c>
      <c r="AF10" s="88">
        <v>38.70825872174197</v>
      </c>
      <c r="AG10" s="87">
        <v>2.3600787907710399</v>
      </c>
      <c r="AH10" s="86">
        <v>1.890618909340562E-60</v>
      </c>
    </row>
    <row r="11" spans="1:34">
      <c r="A11" s="56" t="s">
        <v>106</v>
      </c>
      <c r="B11" s="57">
        <v>275.88403726371001</v>
      </c>
      <c r="C11" s="55">
        <v>0.72173263055812797</v>
      </c>
      <c r="D11" s="144" t="s">
        <v>106</v>
      </c>
      <c r="E11" s="145">
        <v>272.39970872200399</v>
      </c>
      <c r="F11" s="146">
        <v>0.52145814687039005</v>
      </c>
      <c r="G11" s="147">
        <v>46.909460894781503</v>
      </c>
      <c r="H11" s="125" t="s">
        <v>106</v>
      </c>
      <c r="I11" s="161">
        <v>287.069481252922</v>
      </c>
      <c r="J11" s="123">
        <v>1.27835758235299</v>
      </c>
      <c r="K11" s="164">
        <v>285.89989062566002</v>
      </c>
      <c r="L11" s="123"/>
      <c r="M11" s="124">
        <v>260.62331642661098</v>
      </c>
      <c r="N11" s="123">
        <v>1.5091675915415901</v>
      </c>
      <c r="O11" s="68" t="s">
        <v>106</v>
      </c>
      <c r="P11" s="170">
        <v>278.53981948452099</v>
      </c>
      <c r="Q11" s="66">
        <v>1.22221027361639</v>
      </c>
      <c r="R11" s="167">
        <v>283.62914301166001</v>
      </c>
      <c r="S11" s="66"/>
      <c r="T11" s="67">
        <v>259.44212034016101</v>
      </c>
      <c r="U11" s="66">
        <v>1.2605825120047001</v>
      </c>
      <c r="V11" s="110" t="s">
        <v>106</v>
      </c>
      <c r="W11" s="109">
        <v>257.46278181369399</v>
      </c>
      <c r="X11" s="108">
        <v>1.6060183050591901</v>
      </c>
      <c r="Y11" s="109">
        <v>290.10646855139402</v>
      </c>
      <c r="Z11" s="108">
        <v>0.97352929333748395</v>
      </c>
      <c r="AA11" s="91" t="s">
        <v>106</v>
      </c>
      <c r="AB11" s="90">
        <v>292.700426334734</v>
      </c>
      <c r="AC11" s="89">
        <v>1.00351965083162</v>
      </c>
      <c r="AD11" s="90">
        <v>262.79190379624998</v>
      </c>
      <c r="AE11" s="89">
        <v>1.9395396964837599</v>
      </c>
      <c r="AF11" s="88">
        <v>29.908522538484021</v>
      </c>
      <c r="AG11" s="87">
        <v>1.99136462037216</v>
      </c>
      <c r="AH11" s="86">
        <v>5.6361140235605651E-51</v>
      </c>
    </row>
    <row r="12" spans="1:34">
      <c r="A12" s="56" t="s">
        <v>123</v>
      </c>
      <c r="B12" s="57">
        <v>287.54570192661998</v>
      </c>
      <c r="C12" s="55">
        <v>0.66502192169045604</v>
      </c>
      <c r="D12" s="144" t="s">
        <v>123</v>
      </c>
      <c r="E12" s="145">
        <v>282.22660952519601</v>
      </c>
      <c r="F12" s="146">
        <v>0.70468833953295495</v>
      </c>
      <c r="G12" s="147">
        <v>52.208491329209778</v>
      </c>
      <c r="H12" s="125" t="s">
        <v>123</v>
      </c>
      <c r="I12" s="161">
        <v>296.70627815595299</v>
      </c>
      <c r="J12" s="123">
        <v>1.8629234877485801</v>
      </c>
      <c r="K12" s="164">
        <v>308.87269654608599</v>
      </c>
      <c r="L12" s="123"/>
      <c r="M12" s="124">
        <v>259.73193293095198</v>
      </c>
      <c r="N12" s="123">
        <v>1.44753974334599</v>
      </c>
      <c r="O12" s="68" t="s">
        <v>123</v>
      </c>
      <c r="P12" s="170">
        <v>284.76530004216897</v>
      </c>
      <c r="Q12" s="66">
        <v>1.8306352570527999</v>
      </c>
      <c r="R12" s="167">
        <v>302.45386021686897</v>
      </c>
      <c r="S12" s="66"/>
      <c r="T12" s="67">
        <v>260.048755083321</v>
      </c>
      <c r="U12" s="66">
        <v>1.2591665410750901</v>
      </c>
      <c r="V12" s="110" t="s">
        <v>123</v>
      </c>
      <c r="W12" s="109">
        <v>260.35515815756202</v>
      </c>
      <c r="X12" s="108">
        <v>1.8546236101993001</v>
      </c>
      <c r="Y12" s="109">
        <v>308.83276438723198</v>
      </c>
      <c r="Z12" s="108">
        <v>1.05105760392208</v>
      </c>
      <c r="AA12" s="91" t="s">
        <v>123</v>
      </c>
      <c r="AB12" s="90">
        <v>309.26876406544301</v>
      </c>
      <c r="AC12" s="89">
        <v>1.1002287083003801</v>
      </c>
      <c r="AD12" s="90">
        <v>272.59464339385499</v>
      </c>
      <c r="AE12" s="89">
        <v>2.8055635863605799</v>
      </c>
      <c r="AF12" s="88">
        <v>36.674120671588014</v>
      </c>
      <c r="AG12" s="87">
        <v>2.7773879241156099</v>
      </c>
      <c r="AH12" s="86">
        <v>8.2938395062465218E-40</v>
      </c>
    </row>
    <row r="13" spans="1:34">
      <c r="A13" s="56" t="s">
        <v>23</v>
      </c>
      <c r="B13" s="57">
        <v>262.13913711352001</v>
      </c>
      <c r="C13" s="55">
        <v>0.59157680244405497</v>
      </c>
      <c r="D13" s="144" t="s">
        <v>23</v>
      </c>
      <c r="E13" s="145">
        <v>252.76254749839501</v>
      </c>
      <c r="F13" s="146">
        <v>0.61115980189811503</v>
      </c>
      <c r="G13" s="147">
        <v>58.035040165031546</v>
      </c>
      <c r="H13" s="125" t="s">
        <v>23</v>
      </c>
      <c r="I13" s="161">
        <v>275.029121188028</v>
      </c>
      <c r="J13" s="123">
        <v>1.2906413143173401</v>
      </c>
      <c r="K13" s="164">
        <v>277.996293306854</v>
      </c>
      <c r="L13" s="123"/>
      <c r="M13" s="124">
        <v>241.81048193410001</v>
      </c>
      <c r="N13" s="123">
        <v>1.25486642654946</v>
      </c>
      <c r="O13" s="68" t="s">
        <v>23</v>
      </c>
      <c r="P13" s="170">
        <v>263.358676959435</v>
      </c>
      <c r="Q13" s="66">
        <v>1.5536388182007299</v>
      </c>
      <c r="R13" s="167">
        <v>269.36052101220503</v>
      </c>
      <c r="S13" s="66"/>
      <c r="T13" s="67">
        <v>234.12909543164</v>
      </c>
      <c r="U13" s="66">
        <v>1.4739171778081801</v>
      </c>
      <c r="V13" s="110" t="s">
        <v>23</v>
      </c>
      <c r="W13" s="109">
        <v>231.91257681290799</v>
      </c>
      <c r="X13" s="108">
        <v>1.10350740950492</v>
      </c>
      <c r="Y13" s="109">
        <v>294.40238594066602</v>
      </c>
      <c r="Z13" s="108">
        <v>0.90063933736757096</v>
      </c>
      <c r="AA13" s="91" t="s">
        <v>23</v>
      </c>
      <c r="AB13" s="90">
        <v>283.399393275649</v>
      </c>
      <c r="AC13" s="89">
        <v>0.83475291829444498</v>
      </c>
      <c r="AD13" s="90">
        <v>233.80698852782101</v>
      </c>
      <c r="AE13" s="89">
        <v>1.72422933206355</v>
      </c>
      <c r="AF13" s="88">
        <v>49.592404747827999</v>
      </c>
      <c r="AG13" s="87">
        <v>1.7939937901877401</v>
      </c>
      <c r="AH13" s="86">
        <v>3.3585045627291532E-168</v>
      </c>
    </row>
    <row r="14" spans="1:34">
      <c r="A14" s="56" t="s">
        <v>31</v>
      </c>
      <c r="B14" s="57">
        <v>269.80836798343898</v>
      </c>
      <c r="C14" s="55">
        <v>0.91567475467162796</v>
      </c>
      <c r="D14" s="144" t="s">
        <v>31</v>
      </c>
      <c r="E14" s="145">
        <v>268.96782891364802</v>
      </c>
      <c r="F14" s="146">
        <v>0.99424359828027398</v>
      </c>
      <c r="G14" s="147">
        <v>57.289328514939974</v>
      </c>
      <c r="H14" s="125" t="s">
        <v>31</v>
      </c>
      <c r="I14" s="161">
        <v>278.90607582819899</v>
      </c>
      <c r="J14" s="123">
        <v>1.6127815267218899</v>
      </c>
      <c r="K14" s="164">
        <v>281.30682218618301</v>
      </c>
      <c r="L14" s="123"/>
      <c r="M14" s="124">
        <v>253.61710992191101</v>
      </c>
      <c r="N14" s="123">
        <v>1.6578751588412</v>
      </c>
      <c r="O14" s="68" t="s">
        <v>31</v>
      </c>
      <c r="P14" s="170">
        <v>275.10122369439199</v>
      </c>
      <c r="Q14" s="66">
        <v>1.8057953638028801</v>
      </c>
      <c r="R14" s="167">
        <v>281.968850416843</v>
      </c>
      <c r="S14" s="66"/>
      <c r="T14" s="67">
        <v>256.37914362633302</v>
      </c>
      <c r="U14" s="66">
        <v>1.9104180787663201</v>
      </c>
      <c r="V14" s="110" t="s">
        <v>31</v>
      </c>
      <c r="W14" s="109">
        <v>244.359925019397</v>
      </c>
      <c r="X14" s="108">
        <v>2.2796859780965502</v>
      </c>
      <c r="Y14" s="109">
        <v>292.970763624315</v>
      </c>
      <c r="Z14" s="108">
        <v>1.3203477094176801</v>
      </c>
      <c r="AA14" s="91" t="s">
        <v>31</v>
      </c>
      <c r="AB14" s="90">
        <v>293.70592182060801</v>
      </c>
      <c r="AC14" s="89">
        <v>1.25033138528136</v>
      </c>
      <c r="AD14" s="90">
        <v>245.25080519497001</v>
      </c>
      <c r="AE14" s="89">
        <v>2.6567097011596501</v>
      </c>
      <c r="AF14" s="88">
        <v>48.455116625637999</v>
      </c>
      <c r="AG14" s="87">
        <v>2.8581872855019101</v>
      </c>
      <c r="AH14" s="86">
        <v>1.8272761107208162E-64</v>
      </c>
    </row>
    <row r="15" spans="1:34">
      <c r="A15" s="56" t="s">
        <v>107</v>
      </c>
      <c r="B15" s="57">
        <v>266.54482187034199</v>
      </c>
      <c r="C15" s="55">
        <v>0.91653444560095798</v>
      </c>
      <c r="D15" s="144" t="s">
        <v>107</v>
      </c>
      <c r="E15" s="145">
        <v>254.789139560905</v>
      </c>
      <c r="F15" s="146">
        <v>1.00972713603774</v>
      </c>
      <c r="G15" s="147">
        <v>54.794150939468693</v>
      </c>
      <c r="H15" s="125" t="s">
        <v>107</v>
      </c>
      <c r="I15" s="161">
        <v>270.57468196494801</v>
      </c>
      <c r="J15" s="123">
        <v>1.81744439052691</v>
      </c>
      <c r="K15" s="164">
        <v>275.61866250924197</v>
      </c>
      <c r="L15" s="123"/>
      <c r="M15" s="124">
        <v>250.512186972325</v>
      </c>
      <c r="N15" s="123">
        <v>1.80721565971355</v>
      </c>
      <c r="O15" s="68" t="s">
        <v>107</v>
      </c>
      <c r="P15" s="170">
        <v>257.87302918428901</v>
      </c>
      <c r="Q15" s="66">
        <v>2.2489255873259499</v>
      </c>
      <c r="R15" s="167">
        <v>265.50278692434102</v>
      </c>
      <c r="S15" s="66"/>
      <c r="T15" s="67">
        <v>238.26502691097201</v>
      </c>
      <c r="U15" s="66">
        <v>2.3425306809521498</v>
      </c>
      <c r="V15" s="110" t="s">
        <v>107</v>
      </c>
      <c r="W15" s="109">
        <v>237.35418486388099</v>
      </c>
      <c r="X15" s="108">
        <v>1.6248932010983099</v>
      </c>
      <c r="Y15" s="109">
        <v>291.69815984972502</v>
      </c>
      <c r="Z15" s="108">
        <v>1.1743813545703099</v>
      </c>
      <c r="AA15" s="91" t="s">
        <v>107</v>
      </c>
      <c r="AB15" s="90">
        <v>287.81092019291799</v>
      </c>
      <c r="AC15" s="89">
        <v>1.1672695730275</v>
      </c>
      <c r="AD15" s="90">
        <v>251.510277710151</v>
      </c>
      <c r="AE15" s="89">
        <v>2.9259578635390699</v>
      </c>
      <c r="AF15" s="88">
        <v>36.300642482766989</v>
      </c>
      <c r="AG15" s="87">
        <v>3.0651307612535499</v>
      </c>
      <c r="AH15" s="86">
        <v>2.3451564771437232E-32</v>
      </c>
    </row>
    <row r="16" spans="1:34">
      <c r="A16" s="56" t="s">
        <v>32</v>
      </c>
      <c r="B16" s="57">
        <v>250.482664565661</v>
      </c>
      <c r="C16" s="55">
        <v>1.09498584992559</v>
      </c>
      <c r="D16" s="144" t="s">
        <v>32</v>
      </c>
      <c r="E16" s="145">
        <v>246.070544020797</v>
      </c>
      <c r="F16" s="146">
        <v>1.1545312080728001</v>
      </c>
      <c r="G16" s="147">
        <v>51.507045979228181</v>
      </c>
      <c r="H16" s="125" t="s">
        <v>32</v>
      </c>
      <c r="I16" s="161">
        <v>260.80128387583198</v>
      </c>
      <c r="J16" s="123">
        <v>2.7193874847865098</v>
      </c>
      <c r="K16" s="164">
        <v>260.24469578389699</v>
      </c>
      <c r="L16" s="123"/>
      <c r="M16" s="124">
        <v>233.364970140937</v>
      </c>
      <c r="N16" s="123">
        <v>2.2118497825100598</v>
      </c>
      <c r="O16" s="68" t="s">
        <v>32</v>
      </c>
      <c r="P16" s="170">
        <v>251.301048545063</v>
      </c>
      <c r="Q16" s="66">
        <v>2.6329322332496998</v>
      </c>
      <c r="R16" s="167">
        <v>262.41265137127499</v>
      </c>
      <c r="S16" s="66"/>
      <c r="T16" s="67">
        <v>229.37460394880901</v>
      </c>
      <c r="U16" s="66">
        <v>2.2132256040282798</v>
      </c>
      <c r="V16" s="110" t="s">
        <v>32</v>
      </c>
      <c r="W16" s="109">
        <v>235.05424087319599</v>
      </c>
      <c r="X16" s="108">
        <v>1.6095028548086501</v>
      </c>
      <c r="Y16" s="109">
        <v>281.819401589937</v>
      </c>
      <c r="Z16" s="108">
        <v>1.5744360974276801</v>
      </c>
      <c r="AA16" s="91" t="s">
        <v>32</v>
      </c>
      <c r="AB16" s="90">
        <v>273.60805486040601</v>
      </c>
      <c r="AC16" s="89">
        <v>1.4593488399097601</v>
      </c>
      <c r="AD16" s="90">
        <v>229.60733707432999</v>
      </c>
      <c r="AE16" s="89">
        <v>2.92751184717268</v>
      </c>
      <c r="AF16" s="88">
        <v>44.000717786076024</v>
      </c>
      <c r="AG16" s="87">
        <v>3.2064141215793698</v>
      </c>
      <c r="AH16" s="86">
        <v>7.4270420181511246E-43</v>
      </c>
    </row>
    <row r="17" spans="1:34">
      <c r="A17" s="56" t="s">
        <v>33</v>
      </c>
      <c r="B17" s="57">
        <v>296.24225194764102</v>
      </c>
      <c r="C17" s="55">
        <v>0.68498401670861497</v>
      </c>
      <c r="D17" s="144" t="s">
        <v>33</v>
      </c>
      <c r="E17" s="145">
        <v>285.659350587277</v>
      </c>
      <c r="F17" s="146">
        <v>0.73498173732061001</v>
      </c>
      <c r="G17" s="147">
        <v>49.134570701119323</v>
      </c>
      <c r="H17" s="125" t="s">
        <v>33</v>
      </c>
      <c r="I17" s="161">
        <v>299.41565814117598</v>
      </c>
      <c r="J17" s="123">
        <v>1.56376362540164</v>
      </c>
      <c r="K17" s="164">
        <v>309.206323346305</v>
      </c>
      <c r="L17" s="123"/>
      <c r="M17" s="124">
        <v>273.347185797848</v>
      </c>
      <c r="N17" s="123">
        <v>1.6003286946631701</v>
      </c>
      <c r="O17" s="68" t="s">
        <v>33</v>
      </c>
      <c r="P17" s="170">
        <v>283.21013837163201</v>
      </c>
      <c r="Q17" s="66">
        <v>2.28735193526609</v>
      </c>
      <c r="R17" s="167">
        <v>297.32094389522803</v>
      </c>
      <c r="S17" s="66"/>
      <c r="T17" s="67">
        <v>273.221736061635</v>
      </c>
      <c r="U17" s="66">
        <v>1.6199554798278799</v>
      </c>
      <c r="V17" s="110" t="s">
        <v>33</v>
      </c>
      <c r="W17" s="109">
        <v>269.49736575388403</v>
      </c>
      <c r="X17" s="108">
        <v>2.0220649577553602</v>
      </c>
      <c r="Y17" s="109">
        <v>313.35875753488398</v>
      </c>
      <c r="Z17" s="108">
        <v>0.85463311230244199</v>
      </c>
      <c r="AA17" s="91" t="s">
        <v>33</v>
      </c>
      <c r="AB17" s="90">
        <v>310.62259955101098</v>
      </c>
      <c r="AC17" s="89">
        <v>1.0831115747542699</v>
      </c>
      <c r="AD17" s="90">
        <v>280.424736570888</v>
      </c>
      <c r="AE17" s="89">
        <v>2.61591810084454</v>
      </c>
      <c r="AF17" s="88">
        <v>30.197862980122977</v>
      </c>
      <c r="AG17" s="87">
        <v>2.8540130958380798</v>
      </c>
      <c r="AH17" s="86">
        <v>3.6568887587803009E-26</v>
      </c>
    </row>
    <row r="18" spans="1:34">
      <c r="A18" s="56" t="s">
        <v>129</v>
      </c>
      <c r="B18" s="57">
        <v>272.56276345092601</v>
      </c>
      <c r="C18" s="55">
        <v>0.58452633926314401</v>
      </c>
      <c r="D18" s="144" t="s">
        <v>129</v>
      </c>
      <c r="E18" s="145">
        <v>262.90863533514801</v>
      </c>
      <c r="F18" s="146">
        <v>0.69589025268554205</v>
      </c>
      <c r="G18" s="147">
        <v>46.499491346543252</v>
      </c>
      <c r="H18" s="125" t="s">
        <v>129</v>
      </c>
      <c r="I18" s="161">
        <v>292.939237674472</v>
      </c>
      <c r="J18" s="123">
        <v>1.7156422504498201</v>
      </c>
      <c r="K18" s="164">
        <v>289.52516187521599</v>
      </c>
      <c r="L18" s="123"/>
      <c r="M18" s="124">
        <v>244.098491678416</v>
      </c>
      <c r="N18" s="123">
        <v>1.42891435587161</v>
      </c>
      <c r="O18" s="68" t="s">
        <v>129</v>
      </c>
      <c r="P18" s="170">
        <v>280.921426519524</v>
      </c>
      <c r="Q18" s="66">
        <v>1.91128422091539</v>
      </c>
      <c r="R18" s="167">
        <v>280.69013547012099</v>
      </c>
      <c r="S18" s="66"/>
      <c r="T18" s="67">
        <v>231.76184511305999</v>
      </c>
      <c r="U18" s="66">
        <v>1.6685754154985699</v>
      </c>
      <c r="V18" s="110" t="s">
        <v>129</v>
      </c>
      <c r="W18" s="109">
        <v>243.95999108175599</v>
      </c>
      <c r="X18" s="108">
        <v>1.5674147227609401</v>
      </c>
      <c r="Y18" s="109">
        <v>290.959138151486</v>
      </c>
      <c r="Z18" s="108">
        <v>0.908399631559072</v>
      </c>
      <c r="AA18" s="91" t="s">
        <v>129</v>
      </c>
      <c r="AB18" s="90">
        <v>290.134013071646</v>
      </c>
      <c r="AC18" s="89">
        <v>1.24660000397527</v>
      </c>
      <c r="AD18" s="90">
        <v>247.01272275239299</v>
      </c>
      <c r="AE18" s="89">
        <v>1.9708878039050099</v>
      </c>
      <c r="AF18" s="88">
        <v>43.121290319253006</v>
      </c>
      <c r="AG18" s="87">
        <v>2.2393790641631299</v>
      </c>
      <c r="AH18" s="86">
        <v>1.2625736494588945E-82</v>
      </c>
    </row>
    <row r="19" spans="1:34">
      <c r="A19" s="56" t="s">
        <v>116</v>
      </c>
      <c r="B19" s="57">
        <v>284.00686729085498</v>
      </c>
      <c r="C19" s="55">
        <v>0.71076872680331904</v>
      </c>
      <c r="D19" s="144" t="s">
        <v>116</v>
      </c>
      <c r="E19" s="145">
        <v>275.92922948514303</v>
      </c>
      <c r="F19" s="146">
        <v>0.73308581601061196</v>
      </c>
      <c r="G19" s="147">
        <v>58.242512407041865</v>
      </c>
      <c r="H19" s="125" t="s">
        <v>116</v>
      </c>
      <c r="I19" s="161">
        <v>294.61334442152503</v>
      </c>
      <c r="J19" s="123">
        <v>1.6441573542211201</v>
      </c>
      <c r="K19" s="164">
        <v>298.07231951808097</v>
      </c>
      <c r="L19" s="123"/>
      <c r="M19" s="124">
        <v>260.80373435016702</v>
      </c>
      <c r="N19" s="123">
        <v>1.5682791323382299</v>
      </c>
      <c r="O19" s="68" t="s">
        <v>116</v>
      </c>
      <c r="P19" s="170">
        <v>285.39660378115002</v>
      </c>
      <c r="Q19" s="66">
        <v>1.75554333051926</v>
      </c>
      <c r="R19" s="167">
        <v>292.979579337784</v>
      </c>
      <c r="S19" s="66"/>
      <c r="T19" s="67">
        <v>261.97980701105598</v>
      </c>
      <c r="U19" s="66">
        <v>1.65885987743728</v>
      </c>
      <c r="V19" s="110" t="s">
        <v>116</v>
      </c>
      <c r="W19" s="109">
        <v>253.52380125799701</v>
      </c>
      <c r="X19" s="108">
        <v>1.4394200135626001</v>
      </c>
      <c r="Y19" s="109">
        <v>310.51675559847001</v>
      </c>
      <c r="Z19" s="108">
        <v>1.2035348048055701</v>
      </c>
      <c r="AA19" s="91" t="s">
        <v>116</v>
      </c>
      <c r="AB19" s="90">
        <v>302.70645565647101</v>
      </c>
      <c r="AC19" s="89">
        <v>0.97451008933454397</v>
      </c>
      <c r="AD19" s="90">
        <v>257.17309570903399</v>
      </c>
      <c r="AE19" s="89">
        <v>3.1797993106537699</v>
      </c>
      <c r="AF19" s="88">
        <v>45.53335994743702</v>
      </c>
      <c r="AG19" s="87">
        <v>3.2890981765028999</v>
      </c>
      <c r="AH19" s="86">
        <v>1.3904970626113094E-43</v>
      </c>
    </row>
    <row r="20" spans="1:34">
      <c r="A20" s="56" t="s">
        <v>127</v>
      </c>
      <c r="B20" s="57">
        <v>278.42520996624</v>
      </c>
      <c r="C20" s="55">
        <v>0.60757242606399997</v>
      </c>
      <c r="D20" s="144" t="s">
        <v>127</v>
      </c>
      <c r="E20" s="145">
        <v>273.95450079233001</v>
      </c>
      <c r="F20" s="146">
        <v>0.81339747703662701</v>
      </c>
      <c r="G20" s="147">
        <v>60.771940063593171</v>
      </c>
      <c r="H20" s="125" t="s">
        <v>127</v>
      </c>
      <c r="I20" s="161">
        <v>275.03698389435101</v>
      </c>
      <c r="J20" s="123">
        <v>1.4320021694949201</v>
      </c>
      <c r="K20" s="164">
        <v>288.52755759767598</v>
      </c>
      <c r="L20" s="123"/>
      <c r="M20" s="124">
        <v>261.86567352464903</v>
      </c>
      <c r="N20" s="123">
        <v>1.47420376045723</v>
      </c>
      <c r="O20" s="68" t="s">
        <v>127</v>
      </c>
      <c r="P20" s="170">
        <v>270.92701328724098</v>
      </c>
      <c r="Q20" s="66">
        <v>1.72894477259917</v>
      </c>
      <c r="R20" s="167">
        <v>284.93127971719701</v>
      </c>
      <c r="S20" s="66"/>
      <c r="T20" s="67">
        <v>264.72053044275401</v>
      </c>
      <c r="U20" s="66">
        <v>1.73059981836382</v>
      </c>
      <c r="V20" s="110" t="s">
        <v>127</v>
      </c>
      <c r="W20" s="109">
        <v>255.81759560994999</v>
      </c>
      <c r="X20" s="108">
        <v>1.33615356052518</v>
      </c>
      <c r="Y20" s="109">
        <v>301.12042460420099</v>
      </c>
      <c r="Z20" s="108">
        <v>0.91549007517640102</v>
      </c>
      <c r="AA20" s="91" t="s">
        <v>127</v>
      </c>
      <c r="AB20" s="90">
        <v>300.23517929084699</v>
      </c>
      <c r="AC20" s="89">
        <v>0.87667086044557596</v>
      </c>
      <c r="AD20" s="90">
        <v>244.616394037866</v>
      </c>
      <c r="AE20" s="89">
        <v>3.9860006189406301</v>
      </c>
      <c r="AF20" s="88">
        <v>55.618785252980985</v>
      </c>
      <c r="AG20" s="87">
        <v>4.0869343600660804</v>
      </c>
      <c r="AH20" s="86">
        <v>3.5636242147060182E-42</v>
      </c>
    </row>
    <row r="21" spans="1:34">
      <c r="A21" s="56" t="s">
        <v>118</v>
      </c>
      <c r="B21" s="57">
        <v>266.903769440009</v>
      </c>
      <c r="C21" s="55">
        <v>0.60350172633755705</v>
      </c>
      <c r="D21" s="144" t="s">
        <v>118</v>
      </c>
      <c r="E21" s="145">
        <v>259.76887995870902</v>
      </c>
      <c r="F21" s="146">
        <v>0.824444502593071</v>
      </c>
      <c r="G21" s="147">
        <v>50.715967923441276</v>
      </c>
      <c r="H21" s="125" t="s">
        <v>118</v>
      </c>
      <c r="I21" s="161">
        <v>281.47742681541098</v>
      </c>
      <c r="J21" s="123">
        <v>1.0674994317542099</v>
      </c>
      <c r="K21" s="164">
        <v>277.18647414040601</v>
      </c>
      <c r="L21" s="123"/>
      <c r="M21" s="124">
        <v>249.120675272363</v>
      </c>
      <c r="N21" s="123">
        <v>1.7201248048002</v>
      </c>
      <c r="O21" s="68" t="s">
        <v>118</v>
      </c>
      <c r="P21" s="170">
        <v>268.59310866506598</v>
      </c>
      <c r="Q21" s="66">
        <v>1.1070939641249999</v>
      </c>
      <c r="R21" s="167">
        <v>270.43099331191598</v>
      </c>
      <c r="S21" s="66"/>
      <c r="T21" s="67">
        <v>243.653256491966</v>
      </c>
      <c r="U21" s="66">
        <v>1.8531597626463401</v>
      </c>
      <c r="V21" s="110" t="s">
        <v>118</v>
      </c>
      <c r="W21" s="109">
        <v>248.78819293884499</v>
      </c>
      <c r="X21" s="108">
        <v>1.8427224079092901</v>
      </c>
      <c r="Y21" s="109">
        <v>297.04865442961398</v>
      </c>
      <c r="Z21" s="108">
        <v>1.2016857005525701</v>
      </c>
      <c r="AA21" s="91" t="s">
        <v>118</v>
      </c>
      <c r="AB21" s="90">
        <v>292.50628198794999</v>
      </c>
      <c r="AC21" s="89">
        <v>1.27328076724713</v>
      </c>
      <c r="AD21" s="90">
        <v>254.45319085420601</v>
      </c>
      <c r="AE21" s="89">
        <v>2.4454734203981401</v>
      </c>
      <c r="AF21" s="88">
        <v>38.053091133743976</v>
      </c>
      <c r="AG21" s="87">
        <v>2.9119367631851101</v>
      </c>
      <c r="AH21" s="86">
        <v>5.0216852886773946E-39</v>
      </c>
    </row>
    <row r="22" spans="1:34">
      <c r="A22" s="56" t="s">
        <v>154</v>
      </c>
      <c r="B22" s="57">
        <v>273.84560111928602</v>
      </c>
      <c r="C22" s="55">
        <v>0.61567033035940899</v>
      </c>
      <c r="D22" s="144" t="s">
        <v>154</v>
      </c>
      <c r="E22" s="145">
        <v>275.29064031521301</v>
      </c>
      <c r="F22" s="146">
        <v>0.80419705847215495</v>
      </c>
      <c r="G22" s="147">
        <v>48.561053459375167</v>
      </c>
      <c r="H22" s="125" t="s">
        <v>154</v>
      </c>
      <c r="I22" s="161">
        <v>276.00147169568601</v>
      </c>
      <c r="J22" s="123">
        <v>1.6091908531200101</v>
      </c>
      <c r="K22" s="164">
        <v>278.35856042667001</v>
      </c>
      <c r="L22" s="123"/>
      <c r="M22" s="124">
        <v>265.96805136625898</v>
      </c>
      <c r="N22" s="123">
        <v>1.27490809972712</v>
      </c>
      <c r="O22" s="68" t="s">
        <v>154</v>
      </c>
      <c r="P22" s="170">
        <v>277.97915498047598</v>
      </c>
      <c r="Q22" s="66">
        <v>1.7649957023173799</v>
      </c>
      <c r="R22" s="167">
        <v>278.82119569806702</v>
      </c>
      <c r="S22" s="66"/>
      <c r="T22" s="67">
        <v>265.278669994572</v>
      </c>
      <c r="U22" s="66">
        <v>1.55036552407118</v>
      </c>
      <c r="V22" s="110" t="s">
        <v>154</v>
      </c>
      <c r="W22" s="109">
        <v>247.69423641081301</v>
      </c>
      <c r="X22" s="108">
        <v>1.53303079152873</v>
      </c>
      <c r="Y22" s="109">
        <v>295.21472788453201</v>
      </c>
      <c r="Z22" s="108">
        <v>1.2914565989069799</v>
      </c>
      <c r="AA22" s="91" t="s">
        <v>154</v>
      </c>
      <c r="AB22" s="90">
        <v>288.126239122318</v>
      </c>
      <c r="AC22" s="89">
        <v>1.0067395423405301</v>
      </c>
      <c r="AD22" s="90">
        <v>258.52878094815702</v>
      </c>
      <c r="AE22" s="89">
        <v>2.67717953776175</v>
      </c>
      <c r="AF22" s="88">
        <v>29.597458174160977</v>
      </c>
      <c r="AG22" s="87">
        <v>2.7241616657374599</v>
      </c>
      <c r="AH22" s="86">
        <v>1.6990305110671034E-27</v>
      </c>
    </row>
    <row r="23" spans="1:34">
      <c r="A23" s="56" t="s">
        <v>34</v>
      </c>
      <c r="B23" s="57">
        <v>251.789834935638</v>
      </c>
      <c r="C23" s="55">
        <v>0.71446335559352803</v>
      </c>
      <c r="D23" s="144" t="s">
        <v>34</v>
      </c>
      <c r="E23" s="145">
        <v>244.591907698527</v>
      </c>
      <c r="F23" s="146">
        <v>0.64994002639320503</v>
      </c>
      <c r="G23" s="147">
        <v>53.008159018246793</v>
      </c>
      <c r="H23" s="125" t="s">
        <v>34</v>
      </c>
      <c r="I23" s="161">
        <v>263.884037340362</v>
      </c>
      <c r="J23" s="123">
        <v>1.5687768986316999</v>
      </c>
      <c r="K23" s="164">
        <v>262.79648636840199</v>
      </c>
      <c r="L23" s="123"/>
      <c r="M23" s="124">
        <v>226.72738425512</v>
      </c>
      <c r="N23" s="123">
        <v>1.87318477084811</v>
      </c>
      <c r="O23" s="68" t="s">
        <v>34</v>
      </c>
      <c r="P23" s="170">
        <v>255.15035738622799</v>
      </c>
      <c r="Q23" s="66">
        <v>1.7232377386242901</v>
      </c>
      <c r="R23" s="167">
        <v>257.28676752955897</v>
      </c>
      <c r="S23" s="66"/>
      <c r="T23" s="67">
        <v>220.526175967223</v>
      </c>
      <c r="U23" s="66">
        <v>1.74868437103577</v>
      </c>
      <c r="V23" s="110" t="s">
        <v>34</v>
      </c>
      <c r="W23" s="109">
        <v>228.240112202669</v>
      </c>
      <c r="X23" s="108">
        <v>1.20704610221423</v>
      </c>
      <c r="Y23" s="109">
        <v>282.26749592498101</v>
      </c>
      <c r="Z23" s="108">
        <v>1.11569871695906</v>
      </c>
      <c r="AA23" s="91" t="s">
        <v>34</v>
      </c>
      <c r="AB23" s="90">
        <v>279.44774294040599</v>
      </c>
      <c r="AC23" s="89">
        <v>1.43961533417469</v>
      </c>
      <c r="AD23" s="90">
        <v>230.58904448925199</v>
      </c>
      <c r="AE23" s="89">
        <v>2.1648447136904498</v>
      </c>
      <c r="AF23" s="88">
        <v>48.858698451153998</v>
      </c>
      <c r="AG23" s="87">
        <v>2.5623644962469401</v>
      </c>
      <c r="AH23" s="86">
        <v>4.6861856665708378E-81</v>
      </c>
    </row>
    <row r="24" spans="1:34">
      <c r="A24" s="56" t="s">
        <v>124</v>
      </c>
      <c r="B24" s="57">
        <v>279.230843868477</v>
      </c>
      <c r="C24" s="55">
        <v>0.67715718477384901</v>
      </c>
      <c r="D24" s="144" t="s">
        <v>124</v>
      </c>
      <c r="E24" s="145">
        <v>279.05242778250403</v>
      </c>
      <c r="F24" s="146">
        <v>0.81824895369141304</v>
      </c>
      <c r="G24" s="147">
        <v>54.874905857950772</v>
      </c>
      <c r="H24" s="125" t="s">
        <v>124</v>
      </c>
      <c r="I24" s="161">
        <v>282.76185740111299</v>
      </c>
      <c r="J24" s="123">
        <v>1.67820323362067</v>
      </c>
      <c r="K24" s="164">
        <v>290.00903019816201</v>
      </c>
      <c r="L24" s="123"/>
      <c r="M24" s="124">
        <v>262.36873465848402</v>
      </c>
      <c r="N24" s="123">
        <v>1.32716533367664</v>
      </c>
      <c r="O24" s="68" t="s">
        <v>124</v>
      </c>
      <c r="P24" s="170">
        <v>278.21466225642803</v>
      </c>
      <c r="Q24" s="66">
        <v>1.7294630994462801</v>
      </c>
      <c r="R24" s="167">
        <v>287.754798853674</v>
      </c>
      <c r="S24" s="66"/>
      <c r="T24" s="67">
        <v>268.25691793442297</v>
      </c>
      <c r="U24" s="66">
        <v>1.69407821627708</v>
      </c>
      <c r="V24" s="110" t="s">
        <v>124</v>
      </c>
      <c r="W24" s="109">
        <v>247.592767807229</v>
      </c>
      <c r="X24" s="108">
        <v>1.64108474544073</v>
      </c>
      <c r="Y24" s="109">
        <v>305.62457705495802</v>
      </c>
      <c r="Z24" s="108">
        <v>1.2440072463069001</v>
      </c>
      <c r="AA24" s="91" t="s">
        <v>124</v>
      </c>
      <c r="AB24" s="90">
        <v>302.12964168124802</v>
      </c>
      <c r="AC24" s="89">
        <v>1.1262706871049899</v>
      </c>
      <c r="AD24" s="90">
        <v>248.71965960693899</v>
      </c>
      <c r="AE24" s="89">
        <v>4.2321168285547204</v>
      </c>
      <c r="AF24" s="88">
        <v>53.409982074309028</v>
      </c>
      <c r="AG24" s="87">
        <v>4.47775738101224</v>
      </c>
      <c r="AH24" s="86">
        <v>8.4871598380823422E-33</v>
      </c>
    </row>
    <row r="25" spans="1:34">
      <c r="A25" s="56" t="s">
        <v>36</v>
      </c>
      <c r="B25" s="57">
        <v>269.80630158803098</v>
      </c>
      <c r="C25" s="55">
        <v>1.0460841192000001</v>
      </c>
      <c r="D25" s="144" t="s">
        <v>36</v>
      </c>
      <c r="E25" s="145">
        <v>245.73250798097101</v>
      </c>
      <c r="F25" s="146">
        <v>1.24362014091449</v>
      </c>
      <c r="G25" s="147">
        <v>65.24012603475974</v>
      </c>
      <c r="H25" s="125" t="s">
        <v>36</v>
      </c>
      <c r="I25" s="161">
        <v>271.53490508468298</v>
      </c>
      <c r="J25" s="123">
        <v>1.9987061822439101</v>
      </c>
      <c r="K25" s="164">
        <v>275.47896485109402</v>
      </c>
      <c r="L25" s="123"/>
      <c r="M25" s="124">
        <v>262.89217668128202</v>
      </c>
      <c r="N25" s="123">
        <v>1.5355339417792</v>
      </c>
      <c r="O25" s="68" t="s">
        <v>36</v>
      </c>
      <c r="P25" s="170">
        <v>249.421864392505</v>
      </c>
      <c r="Q25" s="66">
        <v>2.1922340402443998</v>
      </c>
      <c r="R25" s="167">
        <v>259.84971399397301</v>
      </c>
      <c r="S25" s="66"/>
      <c r="T25" s="67">
        <v>247.15293374183901</v>
      </c>
      <c r="U25" s="66">
        <v>1.7654524735841599</v>
      </c>
      <c r="V25" s="110" t="s">
        <v>36</v>
      </c>
      <c r="W25" s="109">
        <v>230.254384118167</v>
      </c>
      <c r="X25" s="108">
        <v>2.1264173696865698</v>
      </c>
      <c r="Y25" s="109">
        <v>297.65553546944301</v>
      </c>
      <c r="Z25" s="108">
        <v>1.50028999898952</v>
      </c>
      <c r="AA25" s="91" t="s">
        <v>36</v>
      </c>
      <c r="AB25" s="90">
        <v>292.09856502758902</v>
      </c>
      <c r="AC25" s="89">
        <v>1.26256369309241</v>
      </c>
      <c r="AD25" s="90">
        <v>239.431999746934</v>
      </c>
      <c r="AE25" s="89">
        <v>3.4642254355386202</v>
      </c>
      <c r="AF25" s="88">
        <v>52.666565280655021</v>
      </c>
      <c r="AG25" s="87">
        <v>3.5318159964694198</v>
      </c>
      <c r="AH25" s="86">
        <v>2.7526610564620716E-50</v>
      </c>
    </row>
    <row r="26" spans="1:34">
      <c r="A26" s="56"/>
      <c r="B26" s="57"/>
      <c r="C26" s="55"/>
      <c r="D26" s="144"/>
      <c r="E26" s="145"/>
      <c r="F26" s="146"/>
      <c r="G26" s="147"/>
      <c r="H26" s="125"/>
      <c r="I26" s="161"/>
      <c r="J26" s="123"/>
      <c r="K26" s="164"/>
      <c r="L26" s="123"/>
      <c r="M26" s="124"/>
      <c r="N26" s="123"/>
      <c r="O26" s="68"/>
      <c r="P26" s="170"/>
      <c r="Q26" s="66"/>
      <c r="R26" s="167"/>
      <c r="S26" s="66"/>
      <c r="T26" s="67"/>
      <c r="U26" s="66"/>
      <c r="V26" s="110"/>
      <c r="W26" s="117"/>
      <c r="X26" s="117"/>
      <c r="Y26" s="117"/>
      <c r="Z26" s="117"/>
      <c r="AA26" s="91"/>
      <c r="AB26" s="103"/>
      <c r="AC26" s="103"/>
      <c r="AD26" s="103"/>
      <c r="AE26" s="103"/>
      <c r="AF26" s="103"/>
      <c r="AG26" s="85"/>
      <c r="AH26" s="84"/>
    </row>
    <row r="27" spans="1:34">
      <c r="A27" s="58" t="s">
        <v>175</v>
      </c>
      <c r="B27" s="57"/>
      <c r="C27" s="55"/>
      <c r="D27" s="142" t="s">
        <v>175</v>
      </c>
      <c r="E27" s="145"/>
      <c r="F27" s="146"/>
      <c r="G27" s="147"/>
      <c r="H27" s="126" t="s">
        <v>175</v>
      </c>
      <c r="I27" s="161"/>
      <c r="J27" s="123"/>
      <c r="K27" s="164"/>
      <c r="L27" s="123"/>
      <c r="M27" s="124"/>
      <c r="N27" s="123"/>
      <c r="O27" s="69" t="s">
        <v>175</v>
      </c>
      <c r="P27" s="170"/>
      <c r="Q27" s="66"/>
      <c r="R27" s="167"/>
      <c r="S27" s="66"/>
      <c r="T27" s="67"/>
      <c r="U27" s="66"/>
      <c r="V27" s="111" t="s">
        <v>175</v>
      </c>
      <c r="W27" s="117"/>
      <c r="X27" s="117"/>
      <c r="Y27" s="117"/>
      <c r="Z27" s="117"/>
      <c r="AA27" s="93" t="s">
        <v>175</v>
      </c>
      <c r="AB27" s="103"/>
      <c r="AC27" s="103"/>
      <c r="AD27" s="103"/>
      <c r="AE27" s="103"/>
      <c r="AF27" s="103"/>
      <c r="AG27" s="85"/>
      <c r="AH27" s="84"/>
    </row>
    <row r="28" spans="1:34">
      <c r="A28" s="56" t="s">
        <v>176</v>
      </c>
      <c r="B28" s="57">
        <v>275.480318709595</v>
      </c>
      <c r="C28" s="55">
        <v>0.83033338248231103</v>
      </c>
      <c r="D28" s="144" t="s">
        <v>176</v>
      </c>
      <c r="E28" s="149" t="s">
        <v>183</v>
      </c>
      <c r="F28" s="150" t="s">
        <v>183</v>
      </c>
      <c r="G28" s="151" t="s">
        <v>183</v>
      </c>
      <c r="H28" s="125" t="s">
        <v>176</v>
      </c>
      <c r="I28" s="161">
        <v>285.02859808314201</v>
      </c>
      <c r="J28" s="123">
        <v>1.63914338446095</v>
      </c>
      <c r="K28" s="164">
        <v>290.77253674222197</v>
      </c>
      <c r="L28" s="123"/>
      <c r="M28" s="124">
        <v>255.03938499342601</v>
      </c>
      <c r="N28" s="123">
        <v>1.55091541298054</v>
      </c>
      <c r="O28" s="68" t="s">
        <v>176</v>
      </c>
      <c r="P28" s="170">
        <v>282.82250153929999</v>
      </c>
      <c r="Q28" s="66">
        <v>1.7409068352094501</v>
      </c>
      <c r="R28" s="167">
        <v>295.01042238767297</v>
      </c>
      <c r="S28" s="66"/>
      <c r="T28" s="67">
        <v>259.87259075546001</v>
      </c>
      <c r="U28" s="66">
        <v>1.58645704863621</v>
      </c>
      <c r="V28" s="110" t="s">
        <v>176</v>
      </c>
      <c r="W28" s="109">
        <v>242.31378461768401</v>
      </c>
      <c r="X28" s="108">
        <v>1.7309821815695801</v>
      </c>
      <c r="Y28" s="109">
        <v>302.62529813685501</v>
      </c>
      <c r="Z28" s="108">
        <v>1.1914477523882401</v>
      </c>
      <c r="AA28" s="91" t="s">
        <v>176</v>
      </c>
      <c r="AB28" s="90">
        <v>296.68245405600697</v>
      </c>
      <c r="AC28" s="89">
        <v>1.0858919374238101</v>
      </c>
      <c r="AD28" s="90">
        <v>242.36838547412901</v>
      </c>
      <c r="AE28" s="89">
        <v>3.0342032935518</v>
      </c>
      <c r="AF28" s="88">
        <v>54.314068581877962</v>
      </c>
      <c r="AG28" s="87">
        <v>3.1609215213330599</v>
      </c>
      <c r="AH28" s="86">
        <v>3.599930210894897E-66</v>
      </c>
    </row>
    <row r="29" spans="1:34">
      <c r="A29" s="56" t="s">
        <v>177</v>
      </c>
      <c r="B29" s="57">
        <v>272.58364813940102</v>
      </c>
      <c r="C29" s="55">
        <v>1.0517519279955501</v>
      </c>
      <c r="D29" s="144" t="s">
        <v>177</v>
      </c>
      <c r="E29" s="145">
        <v>259.375854094413</v>
      </c>
      <c r="F29" s="146">
        <v>1.0498092683929201</v>
      </c>
      <c r="G29" s="147">
        <v>58.379158545683914</v>
      </c>
      <c r="H29" s="125" t="s">
        <v>177</v>
      </c>
      <c r="I29" s="161">
        <v>265.446246330056</v>
      </c>
      <c r="J29" s="123">
        <v>2.3680966953887901</v>
      </c>
      <c r="K29" s="164">
        <v>280.103254176343</v>
      </c>
      <c r="L29" s="123"/>
      <c r="M29" s="124">
        <v>265.33259981505302</v>
      </c>
      <c r="N29" s="123">
        <v>1.98414477291816</v>
      </c>
      <c r="O29" s="68" t="s">
        <v>177</v>
      </c>
      <c r="P29" s="170">
        <v>256.26952584953301</v>
      </c>
      <c r="Q29" s="66">
        <v>2.6786027170693401</v>
      </c>
      <c r="R29" s="167">
        <v>266.72085914153803</v>
      </c>
      <c r="S29" s="66"/>
      <c r="T29" s="67">
        <v>256.93146511525703</v>
      </c>
      <c r="U29" s="66">
        <v>1.9200264254585699</v>
      </c>
      <c r="V29" s="110" t="s">
        <v>177</v>
      </c>
      <c r="W29" s="109">
        <v>238.997921323463</v>
      </c>
      <c r="X29" s="108">
        <v>1.45742637457861</v>
      </c>
      <c r="Y29" s="109">
        <v>294.448279337543</v>
      </c>
      <c r="Z29" s="108">
        <v>1.4621108257761499</v>
      </c>
      <c r="AA29" s="91" t="s">
        <v>177</v>
      </c>
      <c r="AB29" s="90">
        <v>297.02797289702397</v>
      </c>
      <c r="AC29" s="89">
        <v>1.54759283083751</v>
      </c>
      <c r="AD29" s="90">
        <v>245.53234632705701</v>
      </c>
      <c r="AE29" s="89">
        <v>2.7974401277409799</v>
      </c>
      <c r="AF29" s="88">
        <v>51.495626569966959</v>
      </c>
      <c r="AG29" s="87">
        <v>3.2297958489305998</v>
      </c>
      <c r="AH29" s="86">
        <v>3.1432367118120925E-57</v>
      </c>
    </row>
    <row r="30" spans="1:34">
      <c r="A30" s="56" t="s">
        <v>178</v>
      </c>
      <c r="B30" s="57">
        <v>268.701544777305</v>
      </c>
      <c r="C30" s="55">
        <v>1.92976151627876</v>
      </c>
      <c r="D30" s="144" t="s">
        <v>178</v>
      </c>
      <c r="E30" s="145">
        <v>255.31964442044799</v>
      </c>
      <c r="F30" s="146">
        <v>1.7683805013554601</v>
      </c>
      <c r="G30" s="147">
        <v>56.652695398671696</v>
      </c>
      <c r="H30" s="125" t="s">
        <v>178</v>
      </c>
      <c r="I30" s="161">
        <v>272.34907870605002</v>
      </c>
      <c r="J30" s="123">
        <v>2.7151597830785801</v>
      </c>
      <c r="K30" s="164">
        <v>277.62266027980701</v>
      </c>
      <c r="L30" s="123"/>
      <c r="M30" s="124">
        <v>255.10799181950301</v>
      </c>
      <c r="N30" s="123">
        <v>3.2158349722458501</v>
      </c>
      <c r="O30" s="68" t="s">
        <v>178</v>
      </c>
      <c r="P30" s="170">
        <v>263.586597705722</v>
      </c>
      <c r="Q30" s="66">
        <v>3.39999096196521</v>
      </c>
      <c r="R30" s="167">
        <v>267.58332428004599</v>
      </c>
      <c r="S30" s="66"/>
      <c r="T30" s="67">
        <v>245.176348396534</v>
      </c>
      <c r="U30" s="66">
        <v>3.0609803749927802</v>
      </c>
      <c r="V30" s="110" t="s">
        <v>178</v>
      </c>
      <c r="W30" s="109">
        <v>239.32688037050801</v>
      </c>
      <c r="X30" s="108">
        <v>2.3687641866503601</v>
      </c>
      <c r="Y30" s="109">
        <v>293.95719790433799</v>
      </c>
      <c r="Z30" s="108">
        <v>2.4488820723731699</v>
      </c>
      <c r="AA30" s="91" t="s">
        <v>178</v>
      </c>
      <c r="AB30" s="90">
        <v>295.89848286632298</v>
      </c>
      <c r="AC30" s="89">
        <v>2.3533129998760498</v>
      </c>
      <c r="AD30" s="90">
        <v>251.363899468298</v>
      </c>
      <c r="AE30" s="89">
        <v>3.97624361790003</v>
      </c>
      <c r="AF30" s="88">
        <v>44.534583398024978</v>
      </c>
      <c r="AG30" s="87">
        <v>4.1913860038735002</v>
      </c>
      <c r="AH30" s="86">
        <v>2.2899481174653966E-26</v>
      </c>
    </row>
    <row r="31" spans="1:34">
      <c r="A31" s="56" t="s">
        <v>179</v>
      </c>
      <c r="B31" s="57">
        <v>272.45698901486003</v>
      </c>
      <c r="C31" s="55">
        <v>1.01867190173899</v>
      </c>
      <c r="D31" s="144" t="s">
        <v>179</v>
      </c>
      <c r="E31" s="145">
        <v>259.24242532270301</v>
      </c>
      <c r="F31" s="146">
        <v>1.0204369935845099</v>
      </c>
      <c r="G31" s="147">
        <v>58.328250580858821</v>
      </c>
      <c r="H31" s="125" t="s">
        <v>179</v>
      </c>
      <c r="I31" s="161">
        <v>265.69484620062701</v>
      </c>
      <c r="J31" s="123">
        <v>2.2778238676509499</v>
      </c>
      <c r="K31" s="164">
        <v>280.021204352479</v>
      </c>
      <c r="L31" s="123"/>
      <c r="M31" s="124">
        <v>265.02500983276002</v>
      </c>
      <c r="N31" s="123">
        <v>1.94451684895465</v>
      </c>
      <c r="O31" s="68" t="s">
        <v>179</v>
      </c>
      <c r="P31" s="170">
        <v>256.53304421668003</v>
      </c>
      <c r="Q31" s="66">
        <v>2.5967605637693199</v>
      </c>
      <c r="R31" s="167">
        <v>266.749386629573</v>
      </c>
      <c r="S31" s="66"/>
      <c r="T31" s="67">
        <v>256.57783237501599</v>
      </c>
      <c r="U31" s="66">
        <v>1.8733739972449901</v>
      </c>
      <c r="V31" s="110" t="s">
        <v>179</v>
      </c>
      <c r="W31" s="109">
        <v>239.01257539394399</v>
      </c>
      <c r="X31" s="108">
        <v>1.3933549558546501</v>
      </c>
      <c r="Y31" s="109">
        <v>294.43503171375801</v>
      </c>
      <c r="Z31" s="108">
        <v>1.4248005523785401</v>
      </c>
      <c r="AA31" s="91" t="s">
        <v>179</v>
      </c>
      <c r="AB31" s="90">
        <v>296.99803817640202</v>
      </c>
      <c r="AC31" s="89">
        <v>1.5022732287368099</v>
      </c>
      <c r="AD31" s="90">
        <v>245.67110966707401</v>
      </c>
      <c r="AE31" s="89">
        <v>2.7213059910555</v>
      </c>
      <c r="AF31" s="88">
        <v>51.326928509328013</v>
      </c>
      <c r="AG31" s="87">
        <v>3.1428314694108299</v>
      </c>
      <c r="AH31" s="86">
        <v>5.905331971268113E-60</v>
      </c>
    </row>
    <row r="32" spans="1:34">
      <c r="A32" s="59"/>
      <c r="B32" s="57"/>
      <c r="C32" s="55"/>
      <c r="D32" s="148"/>
      <c r="E32" s="145"/>
      <c r="F32" s="146"/>
      <c r="G32" s="147"/>
      <c r="H32" s="122"/>
      <c r="I32" s="160"/>
      <c r="J32" s="121"/>
      <c r="K32" s="163"/>
      <c r="L32" s="121"/>
      <c r="M32" s="133"/>
      <c r="N32" s="121"/>
      <c r="O32" s="65"/>
      <c r="P32" s="169"/>
      <c r="Q32" s="64"/>
      <c r="R32" s="166"/>
      <c r="S32" s="64"/>
      <c r="T32" s="77"/>
      <c r="U32" s="64"/>
      <c r="V32" s="107"/>
      <c r="W32" s="117"/>
      <c r="X32" s="117"/>
      <c r="Y32" s="117"/>
      <c r="Z32" s="117"/>
      <c r="AA32" s="83"/>
      <c r="AB32" s="103"/>
      <c r="AC32" s="103"/>
      <c r="AD32" s="103"/>
      <c r="AE32" s="103"/>
      <c r="AF32" s="103"/>
      <c r="AG32" s="85"/>
      <c r="AH32" s="84"/>
    </row>
    <row r="33" spans="1:42">
      <c r="A33" s="52" t="s">
        <v>180</v>
      </c>
      <c r="B33" s="54">
        <v>272.78605341164746</v>
      </c>
      <c r="C33" s="55">
        <v>0.1667870670049382</v>
      </c>
      <c r="D33" s="142" t="s">
        <v>180</v>
      </c>
      <c r="E33" s="145">
        <v>266.23969750535935</v>
      </c>
      <c r="F33" s="146">
        <v>0.17923404282842131</v>
      </c>
      <c r="G33" s="147">
        <v>54.234882870229349</v>
      </c>
      <c r="H33" s="120" t="s">
        <v>180</v>
      </c>
      <c r="I33" s="162">
        <v>279.61973243028598</v>
      </c>
      <c r="J33" s="118">
        <v>0.3692199336638497</v>
      </c>
      <c r="K33" s="165">
        <v>284.14118164932887</v>
      </c>
      <c r="L33" s="118"/>
      <c r="M33" s="119">
        <v>255.21121750944829</v>
      </c>
      <c r="N33" s="118">
        <v>0.34074804540048514</v>
      </c>
      <c r="O33" s="63" t="s">
        <v>180</v>
      </c>
      <c r="P33" s="171">
        <v>271.31116686407182</v>
      </c>
      <c r="Q33" s="61">
        <v>0.40392287847095004</v>
      </c>
      <c r="R33" s="168">
        <v>279.35680872968436</v>
      </c>
      <c r="S33" s="61"/>
      <c r="T33" s="62">
        <v>252.65950281694123</v>
      </c>
      <c r="U33" s="61">
        <v>0.36854347314756508</v>
      </c>
      <c r="V33" s="106" t="s">
        <v>180</v>
      </c>
      <c r="W33" s="105">
        <v>245.76410187328977</v>
      </c>
      <c r="X33" s="104">
        <v>0.36352673221290849</v>
      </c>
      <c r="Y33" s="105">
        <v>296.97297135750711</v>
      </c>
      <c r="Z33" s="104">
        <v>0.26499952400903659</v>
      </c>
      <c r="AA33" s="82" t="s">
        <v>180</v>
      </c>
      <c r="AB33" s="81">
        <v>293.5604263428533</v>
      </c>
      <c r="AC33" s="80">
        <v>0.25201603951187285</v>
      </c>
      <c r="AD33" s="81">
        <v>249.97984918834197</v>
      </c>
      <c r="AE33" s="80">
        <v>0.61081756341985327</v>
      </c>
      <c r="AF33" s="81">
        <v>43.580577154511332</v>
      </c>
      <c r="AG33" s="79">
        <v>0.65285231146532208</v>
      </c>
      <c r="AH33" s="78">
        <v>0</v>
      </c>
    </row>
    <row r="34" spans="1:42" s="52" customFormat="1" ht="11.25">
      <c r="A34" s="52" t="s">
        <v>439</v>
      </c>
      <c r="B34" s="52">
        <f>MAX(B6:B31)</f>
        <v>296.24225194764102</v>
      </c>
      <c r="E34" s="52">
        <f>MAX(E6:E31)</f>
        <v>285.659350587277</v>
      </c>
      <c r="I34" s="52">
        <f>MAX(I6:I31)</f>
        <v>299.41565814117598</v>
      </c>
      <c r="K34" s="52">
        <f>MAX(K6:K31)</f>
        <v>309.206323346305</v>
      </c>
      <c r="M34" s="52">
        <f>MAX(M6:M31)</f>
        <v>273.347185797848</v>
      </c>
      <c r="P34" s="52">
        <f>MAX(P6:P31)</f>
        <v>285.39660378115002</v>
      </c>
      <c r="R34" s="52">
        <f>MAX(R6:R31)</f>
        <v>302.45386021686897</v>
      </c>
      <c r="T34" s="52">
        <f>MAX(T6:T31)</f>
        <v>273.221736061635</v>
      </c>
      <c r="W34" s="52">
        <f>MAX(W6:W31)</f>
        <v>269.49736575388403</v>
      </c>
      <c r="Y34" s="52">
        <f>MAX(Y6:Y31)</f>
        <v>313.35875753488398</v>
      </c>
      <c r="AB34" s="52">
        <f>MAX(AB6:AB31)</f>
        <v>310.62259955101098</v>
      </c>
      <c r="AD34" s="52">
        <f>MAX(AD6:AD31)</f>
        <v>280.424736570888</v>
      </c>
      <c r="AF34" s="52">
        <f>MAX(AF6:AF31)</f>
        <v>55.618785252980985</v>
      </c>
    </row>
    <row r="35" spans="1:42" ht="15" customHeight="1">
      <c r="K35" s="43"/>
      <c r="P35" s="43"/>
    </row>
    <row r="36" spans="1:42">
      <c r="K36" s="43"/>
      <c r="P36" s="43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</row>
    <row r="37" spans="1:42">
      <c r="K37" s="43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</row>
    <row r="38" spans="1:42">
      <c r="K38" s="43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</row>
    <row r="39" spans="1:42">
      <c r="K39" s="43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</row>
    <row r="40" spans="1:42" ht="120">
      <c r="A40" s="60"/>
      <c r="B40" s="60" t="s">
        <v>199</v>
      </c>
      <c r="C40" s="60" t="s">
        <v>200</v>
      </c>
      <c r="D40" s="60" t="s">
        <v>237</v>
      </c>
      <c r="E40" s="60" t="s">
        <v>236</v>
      </c>
      <c r="F40" s="60" t="s">
        <v>201</v>
      </c>
      <c r="G40" s="60" t="s">
        <v>239</v>
      </c>
      <c r="H40" s="60" t="s">
        <v>296</v>
      </c>
      <c r="I40" s="60" t="s">
        <v>238</v>
      </c>
      <c r="J40" s="60" t="s">
        <v>295</v>
      </c>
      <c r="K40" s="60"/>
      <c r="L40" s="43"/>
      <c r="M40" s="60"/>
      <c r="N40" s="60"/>
      <c r="O40" s="154"/>
      <c r="P40" s="158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</row>
    <row r="41" spans="1:42" ht="90.75" customHeight="1">
      <c r="A41" s="60" t="s">
        <v>198</v>
      </c>
      <c r="B41" s="60">
        <v>262.13913711352001</v>
      </c>
      <c r="C41" s="60">
        <v>252.76254749839501</v>
      </c>
      <c r="D41" s="60">
        <f>(I13+P13)/2</f>
        <v>269.19389907373147</v>
      </c>
      <c r="E41" s="60">
        <f>AVERAGE(K13,R13)</f>
        <v>273.67840715952951</v>
      </c>
      <c r="F41" s="60">
        <f>(M13+T13)/2</f>
        <v>237.96978868286999</v>
      </c>
      <c r="G41" s="60">
        <v>292.970763624315</v>
      </c>
      <c r="H41" s="60">
        <v>231.91257681290799</v>
      </c>
      <c r="I41" s="60">
        <v>283.399393275649</v>
      </c>
      <c r="J41" s="60">
        <v>233.80698852782101</v>
      </c>
      <c r="L41" s="43"/>
      <c r="O41" s="154"/>
      <c r="P41" s="158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</row>
    <row r="42" spans="1:42" ht="90.75" customHeight="1">
      <c r="A42" s="60" t="s">
        <v>313</v>
      </c>
      <c r="B42" s="60">
        <v>272.78605341164746</v>
      </c>
      <c r="C42" s="60">
        <v>266.23969750535935</v>
      </c>
      <c r="D42" s="60">
        <f>AVERAGE(I33,P33)</f>
        <v>275.4654496471789</v>
      </c>
      <c r="E42" s="60">
        <f>AVERAGE(K33,R33)</f>
        <v>281.74899518950662</v>
      </c>
      <c r="F42" s="60">
        <f>AVERAGE(M33,T33)</f>
        <v>253.93536016319476</v>
      </c>
      <c r="G42" s="60">
        <v>296.97297135750711</v>
      </c>
      <c r="H42" s="60">
        <v>245.76410187328977</v>
      </c>
      <c r="I42" s="60">
        <v>293.5604263428533</v>
      </c>
      <c r="J42" s="60">
        <v>249.97984918834197</v>
      </c>
      <c r="L42" s="43"/>
      <c r="O42" s="154"/>
      <c r="P42" s="158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</row>
    <row r="43" spans="1:42" ht="90.75" customHeight="1">
      <c r="A43" s="60" t="s">
        <v>314</v>
      </c>
      <c r="B43" s="60">
        <f>MAX(B15:B40)</f>
        <v>296.24225194764102</v>
      </c>
      <c r="C43" s="60">
        <v>285.659350587277</v>
      </c>
      <c r="D43" s="60">
        <f>AVERAGE(I34,P34)</f>
        <v>292.406130961163</v>
      </c>
      <c r="E43" s="60">
        <f>(K34+R34)/2</f>
        <v>305.83009178158699</v>
      </c>
      <c r="F43" s="60">
        <f>AVERAGE(M34,T34)</f>
        <v>273.2844609297415</v>
      </c>
      <c r="G43" s="60">
        <f>Y34</f>
        <v>313.35875753488398</v>
      </c>
      <c r="H43" s="60">
        <f>W34</f>
        <v>269.49736575388403</v>
      </c>
      <c r="I43" s="60">
        <f>AB34</f>
        <v>310.62259955101098</v>
      </c>
      <c r="J43" s="60">
        <f>AD34</f>
        <v>280.424736570888</v>
      </c>
      <c r="L43" s="43"/>
      <c r="O43" s="154"/>
      <c r="P43" s="158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</row>
    <row r="44" spans="1:42">
      <c r="K44" s="43"/>
      <c r="N44" s="154"/>
      <c r="O44" s="158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</row>
    <row r="45" spans="1:42">
      <c r="N45" s="154"/>
      <c r="O45" s="158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</row>
    <row r="46" spans="1:42">
      <c r="N46" s="154"/>
      <c r="O46" s="158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</row>
    <row r="47" spans="1:42">
      <c r="N47" s="154"/>
      <c r="O47" s="158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</row>
    <row r="48" spans="1:42">
      <c r="N48" s="154"/>
      <c r="O48" s="158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</row>
    <row r="49" spans="14:42">
      <c r="N49" s="154"/>
      <c r="O49" s="158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</row>
    <row r="50" spans="14:42">
      <c r="N50" s="154"/>
      <c r="O50" s="158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</row>
    <row r="51" spans="14:42">
      <c r="N51" s="154"/>
      <c r="O51" s="158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</row>
    <row r="52" spans="14:42">
      <c r="N52" s="154"/>
      <c r="O52" s="158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</row>
    <row r="53" spans="14:42">
      <c r="N53" s="154"/>
      <c r="O53" s="158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</row>
    <row r="54" spans="14:42">
      <c r="N54" s="154"/>
      <c r="O54" s="158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</row>
    <row r="55" spans="14:42">
      <c r="N55" s="154"/>
      <c r="O55" s="158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</row>
    <row r="56" spans="14:42">
      <c r="N56" s="154"/>
      <c r="O56" s="158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</row>
    <row r="57" spans="14:42">
      <c r="N57" s="154"/>
      <c r="O57" s="158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</row>
    <row r="58" spans="14:42">
      <c r="N58" s="154"/>
      <c r="O58" s="158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</row>
    <row r="59" spans="14:42">
      <c r="N59" s="154"/>
      <c r="O59" s="158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</row>
    <row r="60" spans="14:42">
      <c r="N60" s="154"/>
      <c r="O60" s="158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</row>
    <row r="61" spans="14:42">
      <c r="N61" s="154"/>
      <c r="O61" s="158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</row>
    <row r="62" spans="14:42">
      <c r="N62" s="154"/>
      <c r="O62" s="158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</row>
    <row r="63" spans="14:42">
      <c r="N63" s="154"/>
      <c r="O63" s="158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</row>
    <row r="64" spans="14:42">
      <c r="N64" s="154"/>
      <c r="O64" s="158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</row>
    <row r="65" spans="14:42">
      <c r="N65" s="154"/>
      <c r="O65" s="158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</row>
    <row r="66" spans="14:42">
      <c r="N66" s="153"/>
      <c r="O66" s="157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</row>
    <row r="67" spans="14:42">
      <c r="N67" s="155"/>
      <c r="O67" s="15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</row>
    <row r="68" spans="14:42"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</row>
    <row r="69" spans="14:42"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</row>
    <row r="70" spans="14:42"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</row>
    <row r="71" spans="14:42"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</row>
    <row r="72" spans="14:42"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</row>
    <row r="73" spans="14:42"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</row>
    <row r="74" spans="14:42"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</row>
    <row r="75" spans="14:42"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</row>
    <row r="76" spans="14:42" ht="15" customHeight="1"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</row>
    <row r="77" spans="14:42"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</row>
    <row r="78" spans="14:42"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</row>
    <row r="79" spans="14:42"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</row>
    <row r="80" spans="14:42"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</row>
    <row r="81" spans="17:42"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</row>
    <row r="82" spans="17:42"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</row>
  </sheetData>
  <mergeCells count="13">
    <mergeCell ref="AI36:AN38"/>
    <mergeCell ref="U36:AH38"/>
    <mergeCell ref="AB2:AC2"/>
    <mergeCell ref="AD2:AE2"/>
    <mergeCell ref="AF2:AH2"/>
    <mergeCell ref="M2:N2"/>
    <mergeCell ref="W2:X2"/>
    <mergeCell ref="Y2:Z2"/>
    <mergeCell ref="B2:C2"/>
    <mergeCell ref="E2:G2"/>
    <mergeCell ref="I2:J2"/>
    <mergeCell ref="P2:Q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2:AD48"/>
  <sheetViews>
    <sheetView zoomScale="40" zoomScaleNormal="40" workbookViewId="0">
      <selection activeCell="AB54" sqref="AB54"/>
    </sheetView>
  </sheetViews>
  <sheetFormatPr baseColWidth="10" defaultRowHeight="15"/>
  <cols>
    <col min="1" max="1" width="11.42578125" style="237"/>
    <col min="2" max="12" width="13.28515625" style="237" customWidth="1"/>
    <col min="13" max="27" width="11.42578125" style="237"/>
    <col min="28" max="28" width="127.5703125" style="237" customWidth="1"/>
    <col min="29" max="29" width="95.85546875" style="237" customWidth="1"/>
    <col min="30" max="30" width="29.28515625" style="237" customWidth="1"/>
    <col min="31" max="16384" width="11.42578125" style="237"/>
  </cols>
  <sheetData>
    <row r="2" spans="1:30" ht="150">
      <c r="B2" s="238" t="s">
        <v>220</v>
      </c>
      <c r="C2" s="238" t="s">
        <v>221</v>
      </c>
      <c r="D2" s="238" t="s">
        <v>222</v>
      </c>
      <c r="E2" s="238" t="s">
        <v>223</v>
      </c>
      <c r="F2" s="238" t="s">
        <v>224</v>
      </c>
      <c r="G2" s="238" t="s">
        <v>225</v>
      </c>
      <c r="H2" s="238" t="s">
        <v>226</v>
      </c>
      <c r="I2" s="238" t="s">
        <v>227</v>
      </c>
      <c r="J2" s="238" t="s">
        <v>228</v>
      </c>
      <c r="K2" s="238" t="s">
        <v>440</v>
      </c>
    </row>
    <row r="3" spans="1:30" ht="24.75" customHeight="1">
      <c r="A3" s="237" t="s">
        <v>146</v>
      </c>
      <c r="B3" s="237">
        <v>18.100000000000001</v>
      </c>
      <c r="C3" s="237">
        <v>66.900000000000006</v>
      </c>
      <c r="D3" s="237">
        <v>57</v>
      </c>
      <c r="E3" s="237">
        <v>79.3</v>
      </c>
      <c r="F3" s="237">
        <v>46.4</v>
      </c>
      <c r="G3" s="237">
        <v>56.4</v>
      </c>
      <c r="H3" s="237">
        <v>37.700000000000003</v>
      </c>
      <c r="I3" s="237">
        <v>60.8</v>
      </c>
      <c r="J3" s="237">
        <v>92.6</v>
      </c>
      <c r="K3" s="237">
        <v>75.099999999999994</v>
      </c>
      <c r="M3" s="237" t="s">
        <v>441</v>
      </c>
      <c r="AB3" s="239"/>
      <c r="AC3" s="239"/>
      <c r="AD3" s="239"/>
    </row>
    <row r="4" spans="1:30" ht="24.75" customHeight="1">
      <c r="A4" s="237" t="s">
        <v>202</v>
      </c>
      <c r="B4" s="237">
        <v>19.100000000000001</v>
      </c>
      <c r="C4" s="237">
        <v>74.900000000000006</v>
      </c>
      <c r="D4" s="237">
        <v>56.1</v>
      </c>
      <c r="E4" s="237">
        <v>75.7</v>
      </c>
      <c r="F4" s="237">
        <v>48.3</v>
      </c>
      <c r="G4" s="237">
        <v>31.6</v>
      </c>
      <c r="H4" s="237">
        <v>16.2</v>
      </c>
      <c r="I4" s="237">
        <v>68.400000000000006</v>
      </c>
      <c r="J4" s="237">
        <v>82.7</v>
      </c>
      <c r="K4" s="237">
        <v>69.2</v>
      </c>
      <c r="AB4" s="240"/>
      <c r="AC4" s="240" t="s">
        <v>442</v>
      </c>
      <c r="AD4" s="240" t="s">
        <v>443</v>
      </c>
    </row>
    <row r="5" spans="1:30" ht="24.75" customHeight="1">
      <c r="A5" s="237" t="s">
        <v>203</v>
      </c>
      <c r="B5" s="237">
        <v>18.399999999999999</v>
      </c>
      <c r="C5" s="237">
        <v>51.7</v>
      </c>
      <c r="D5" s="237">
        <v>69.900000000000006</v>
      </c>
      <c r="E5" s="237">
        <v>77.3</v>
      </c>
      <c r="F5" s="237">
        <v>42.5</v>
      </c>
      <c r="G5" s="237">
        <v>39.700000000000003</v>
      </c>
      <c r="H5" s="237">
        <v>17.7</v>
      </c>
      <c r="I5" s="237">
        <v>57.3</v>
      </c>
      <c r="J5" s="237">
        <v>91.9</v>
      </c>
      <c r="K5" s="237">
        <v>86.3</v>
      </c>
      <c r="AB5" s="241" t="s">
        <v>220</v>
      </c>
      <c r="AC5" s="240" t="s">
        <v>444</v>
      </c>
      <c r="AD5" s="240" t="s">
        <v>445</v>
      </c>
    </row>
    <row r="6" spans="1:30" ht="24.75" customHeight="1">
      <c r="A6" s="237" t="s">
        <v>204</v>
      </c>
      <c r="B6" s="237">
        <v>10.1</v>
      </c>
      <c r="C6" s="237">
        <v>58.7</v>
      </c>
      <c r="D6" s="237">
        <v>82.6</v>
      </c>
      <c r="E6" s="237">
        <v>93.2</v>
      </c>
      <c r="F6" s="237">
        <v>50.1</v>
      </c>
      <c r="G6" s="237">
        <v>36.9</v>
      </c>
      <c r="H6" s="237">
        <v>8.6999999999999993</v>
      </c>
      <c r="I6" s="237">
        <v>55.1</v>
      </c>
      <c r="J6" s="237">
        <v>88.1</v>
      </c>
      <c r="K6" s="237">
        <v>64.900000000000006</v>
      </c>
      <c r="AB6" s="241" t="s">
        <v>229</v>
      </c>
      <c r="AC6" s="240" t="s">
        <v>286</v>
      </c>
      <c r="AD6" s="240" t="s">
        <v>446</v>
      </c>
    </row>
    <row r="7" spans="1:30" ht="24.75" customHeight="1">
      <c r="A7" s="237" t="s">
        <v>205</v>
      </c>
      <c r="B7" s="237">
        <v>16.600000000000001</v>
      </c>
      <c r="C7" s="237">
        <v>54.6</v>
      </c>
      <c r="D7" s="237">
        <v>67.2</v>
      </c>
      <c r="E7" s="237">
        <v>82.8</v>
      </c>
      <c r="F7" s="237">
        <v>63.7</v>
      </c>
      <c r="G7" s="237">
        <v>74.3</v>
      </c>
      <c r="H7" s="237">
        <v>11.6</v>
      </c>
      <c r="I7" s="237">
        <v>73.400000000000006</v>
      </c>
      <c r="J7" s="237">
        <v>92.1</v>
      </c>
      <c r="K7" s="237">
        <v>60.4</v>
      </c>
      <c r="AB7" s="241" t="s">
        <v>222</v>
      </c>
      <c r="AC7" s="240" t="s">
        <v>447</v>
      </c>
      <c r="AD7" s="240" t="s">
        <v>448</v>
      </c>
    </row>
    <row r="8" spans="1:30" ht="24.75" customHeight="1">
      <c r="A8" s="237" t="s">
        <v>145</v>
      </c>
      <c r="B8" s="237">
        <v>18.600000000000001</v>
      </c>
      <c r="C8" s="237">
        <v>76.2</v>
      </c>
      <c r="D8" s="237">
        <v>46.6</v>
      </c>
      <c r="E8" s="237">
        <v>80.900000000000006</v>
      </c>
      <c r="F8" s="237">
        <v>37.9</v>
      </c>
      <c r="G8" s="237">
        <v>44.2</v>
      </c>
      <c r="H8" s="237">
        <v>26.5</v>
      </c>
      <c r="I8" s="237">
        <v>58.8</v>
      </c>
      <c r="J8" s="237">
        <v>90</v>
      </c>
      <c r="K8" s="237">
        <v>76.3</v>
      </c>
      <c r="AB8" s="241" t="s">
        <v>234</v>
      </c>
      <c r="AC8" s="240" t="s">
        <v>449</v>
      </c>
      <c r="AD8" s="240" t="s">
        <v>450</v>
      </c>
    </row>
    <row r="9" spans="1:30" ht="24.75" customHeight="1">
      <c r="A9" s="237" t="s">
        <v>147</v>
      </c>
      <c r="B9" s="237">
        <v>34.799999999999997</v>
      </c>
      <c r="C9" s="237">
        <v>83.1</v>
      </c>
      <c r="D9" s="237">
        <v>70.5</v>
      </c>
      <c r="E9" s="237">
        <v>79.7</v>
      </c>
      <c r="F9" s="237">
        <v>67.400000000000006</v>
      </c>
      <c r="G9" s="237">
        <v>53.4</v>
      </c>
      <c r="H9" s="237">
        <v>43</v>
      </c>
      <c r="I9" s="237">
        <v>51</v>
      </c>
      <c r="J9" s="237">
        <v>92</v>
      </c>
      <c r="K9" s="237">
        <v>94.8</v>
      </c>
      <c r="AB9" s="241" t="s">
        <v>230</v>
      </c>
      <c r="AC9" s="240" t="s">
        <v>451</v>
      </c>
      <c r="AD9" s="240" t="s">
        <v>450</v>
      </c>
    </row>
    <row r="10" spans="1:30" ht="24.75" customHeight="1">
      <c r="A10" s="237" t="s">
        <v>206</v>
      </c>
      <c r="B10" s="237">
        <v>26.2</v>
      </c>
      <c r="C10" s="237">
        <v>79.099999999999994</v>
      </c>
      <c r="D10" s="237">
        <v>61.5</v>
      </c>
      <c r="E10" s="237">
        <v>83.8</v>
      </c>
      <c r="F10" s="237">
        <v>55.1</v>
      </c>
      <c r="G10" s="237">
        <v>53.6</v>
      </c>
      <c r="H10" s="237">
        <v>26.7</v>
      </c>
      <c r="I10" s="237">
        <v>59.3</v>
      </c>
      <c r="J10" s="237">
        <v>77.7</v>
      </c>
      <c r="K10" s="237">
        <v>77.3</v>
      </c>
      <c r="AB10" s="241" t="s">
        <v>225</v>
      </c>
      <c r="AC10" s="240" t="s">
        <v>452</v>
      </c>
      <c r="AD10" s="240" t="s">
        <v>453</v>
      </c>
    </row>
    <row r="11" spans="1:30" ht="24.75" customHeight="1">
      <c r="A11" s="237" t="s">
        <v>207</v>
      </c>
      <c r="B11" s="237">
        <v>16.2</v>
      </c>
      <c r="C11" s="237">
        <v>59.8</v>
      </c>
      <c r="D11" s="237">
        <v>75.599999999999994</v>
      </c>
      <c r="E11" s="237">
        <v>90.8</v>
      </c>
      <c r="F11" s="237">
        <v>40.4</v>
      </c>
      <c r="G11" s="237">
        <v>39.299999999999997</v>
      </c>
      <c r="H11" s="237">
        <v>8.6</v>
      </c>
      <c r="I11" s="237">
        <v>48.8</v>
      </c>
      <c r="J11" s="237">
        <v>88.3</v>
      </c>
      <c r="K11" s="237">
        <v>36.200000000000003</v>
      </c>
      <c r="AB11" s="241" t="s">
        <v>226</v>
      </c>
      <c r="AC11" s="240" t="s">
        <v>454</v>
      </c>
      <c r="AD11" s="240" t="s">
        <v>455</v>
      </c>
    </row>
    <row r="12" spans="1:30" ht="24.75" customHeight="1">
      <c r="A12" s="237" t="s">
        <v>140</v>
      </c>
      <c r="B12" s="237">
        <v>28.6</v>
      </c>
      <c r="C12" s="237">
        <v>64.400000000000006</v>
      </c>
      <c r="D12" s="237">
        <v>75.400000000000006</v>
      </c>
      <c r="E12" s="237">
        <v>68.7</v>
      </c>
      <c r="F12" s="237">
        <v>40.799999999999997</v>
      </c>
      <c r="G12" s="237">
        <v>35.1</v>
      </c>
      <c r="H12" s="237">
        <v>12.7</v>
      </c>
      <c r="I12" s="237">
        <v>66.099999999999994</v>
      </c>
      <c r="J12" s="237">
        <v>82.7</v>
      </c>
      <c r="K12" s="237">
        <v>68.7</v>
      </c>
      <c r="AB12" s="241" t="s">
        <v>231</v>
      </c>
      <c r="AC12" s="240" t="s">
        <v>456</v>
      </c>
      <c r="AD12" s="240" t="s">
        <v>453</v>
      </c>
    </row>
    <row r="13" spans="1:30" ht="24.75" customHeight="1">
      <c r="A13" s="237" t="s">
        <v>150</v>
      </c>
      <c r="B13" s="237">
        <v>41.2</v>
      </c>
      <c r="C13" s="237">
        <v>74.3</v>
      </c>
      <c r="D13" s="237">
        <v>73.8</v>
      </c>
      <c r="E13" s="237">
        <v>81.8</v>
      </c>
      <c r="F13" s="237">
        <v>58.5</v>
      </c>
      <c r="G13" s="237">
        <v>44.5</v>
      </c>
      <c r="H13" s="237">
        <v>43.8</v>
      </c>
      <c r="I13" s="237">
        <v>50.2</v>
      </c>
      <c r="J13" s="237">
        <v>94.1</v>
      </c>
      <c r="K13" s="237">
        <v>85.1</v>
      </c>
      <c r="AB13" s="241" t="s">
        <v>232</v>
      </c>
      <c r="AC13" s="240" t="s">
        <v>457</v>
      </c>
      <c r="AD13" s="240" t="s">
        <v>453</v>
      </c>
    </row>
    <row r="14" spans="1:30" ht="24.75" customHeight="1">
      <c r="A14" s="237" t="s">
        <v>142</v>
      </c>
      <c r="B14" s="237">
        <v>22.1</v>
      </c>
      <c r="C14" s="237">
        <v>71</v>
      </c>
      <c r="D14" s="237">
        <v>58.5</v>
      </c>
      <c r="E14" s="237">
        <v>65.900000000000006</v>
      </c>
      <c r="F14" s="237">
        <v>44.3</v>
      </c>
      <c r="G14" s="237">
        <v>39.700000000000003</v>
      </c>
      <c r="H14" s="237">
        <v>16.7</v>
      </c>
      <c r="I14" s="237">
        <v>66.900000000000006</v>
      </c>
      <c r="J14" s="237">
        <v>79.8</v>
      </c>
      <c r="K14" s="237">
        <v>51</v>
      </c>
      <c r="AB14" s="241" t="s">
        <v>233</v>
      </c>
      <c r="AC14" s="240" t="s">
        <v>458</v>
      </c>
      <c r="AD14" s="240" t="s">
        <v>459</v>
      </c>
    </row>
    <row r="15" spans="1:30" ht="24.75" customHeight="1">
      <c r="A15" s="237" t="s">
        <v>208</v>
      </c>
      <c r="B15" s="237">
        <v>17.899999999999999</v>
      </c>
      <c r="C15" s="237">
        <v>60.2</v>
      </c>
      <c r="D15" s="237">
        <v>70</v>
      </c>
      <c r="E15" s="237">
        <v>83.5</v>
      </c>
      <c r="F15" s="237">
        <v>51.7</v>
      </c>
      <c r="G15" s="237">
        <v>40.299999999999997</v>
      </c>
      <c r="H15" s="237">
        <v>12.3</v>
      </c>
      <c r="I15" s="237">
        <v>39.9</v>
      </c>
      <c r="J15" s="237">
        <v>88</v>
      </c>
      <c r="K15" s="237">
        <v>42.4</v>
      </c>
    </row>
    <row r="16" spans="1:30" ht="24.75" customHeight="1">
      <c r="A16" s="237" t="s">
        <v>209</v>
      </c>
      <c r="B16" s="237">
        <v>18.600000000000001</v>
      </c>
      <c r="C16" s="237">
        <v>58</v>
      </c>
      <c r="D16" s="237">
        <v>74</v>
      </c>
      <c r="E16" s="237">
        <v>90</v>
      </c>
      <c r="F16" s="237">
        <v>59.9</v>
      </c>
      <c r="G16" s="237">
        <v>34.299999999999997</v>
      </c>
      <c r="H16" s="237">
        <v>12</v>
      </c>
      <c r="I16" s="237">
        <v>52.4</v>
      </c>
      <c r="J16" s="237">
        <v>95.4</v>
      </c>
      <c r="K16" s="237">
        <v>41.2</v>
      </c>
    </row>
    <row r="17" spans="1:29" ht="24.75" customHeight="1">
      <c r="A17" s="237" t="s">
        <v>210</v>
      </c>
      <c r="B17" s="237">
        <v>33.6</v>
      </c>
      <c r="C17" s="237">
        <v>68.599999999999994</v>
      </c>
      <c r="D17" s="237">
        <v>83</v>
      </c>
      <c r="E17" s="237">
        <v>81.599999999999994</v>
      </c>
      <c r="F17" s="237">
        <v>61.9</v>
      </c>
      <c r="G17" s="237">
        <v>37.799999999999997</v>
      </c>
      <c r="H17" s="237">
        <v>18.399999999999999</v>
      </c>
      <c r="I17" s="237">
        <v>61.1</v>
      </c>
      <c r="J17" s="237">
        <v>90</v>
      </c>
      <c r="K17" s="237">
        <v>77.900000000000006</v>
      </c>
    </row>
    <row r="18" spans="1:29" ht="24.75" customHeight="1">
      <c r="A18" s="237" t="s">
        <v>141</v>
      </c>
      <c r="B18" s="237">
        <v>14.4</v>
      </c>
      <c r="C18" s="237">
        <v>73.3</v>
      </c>
      <c r="D18" s="237">
        <v>41.4</v>
      </c>
      <c r="E18" s="237">
        <v>54.7</v>
      </c>
      <c r="F18" s="237">
        <v>40.5</v>
      </c>
      <c r="G18" s="237">
        <v>35.200000000000003</v>
      </c>
      <c r="H18" s="237">
        <v>15.7</v>
      </c>
      <c r="I18" s="237">
        <v>62.4</v>
      </c>
      <c r="J18" s="237">
        <v>79.599999999999994</v>
      </c>
      <c r="K18" s="237">
        <v>70.599999999999994</v>
      </c>
    </row>
    <row r="19" spans="1:29" ht="24.75" customHeight="1">
      <c r="A19" s="237" t="s">
        <v>211</v>
      </c>
      <c r="B19" s="237">
        <v>26.4</v>
      </c>
      <c r="C19" s="237">
        <v>66.5</v>
      </c>
      <c r="D19" s="237">
        <v>61.4</v>
      </c>
      <c r="E19" s="237">
        <v>75.2</v>
      </c>
      <c r="F19" s="237">
        <v>49.2</v>
      </c>
      <c r="G19" s="237">
        <v>67.2</v>
      </c>
      <c r="H19" s="237">
        <v>20.7</v>
      </c>
      <c r="I19" s="237">
        <v>58.9</v>
      </c>
      <c r="J19" s="237">
        <v>82.2</v>
      </c>
      <c r="K19" s="237">
        <v>63.6</v>
      </c>
    </row>
    <row r="20" spans="1:29" ht="24.75" customHeight="1">
      <c r="A20" s="237" t="s">
        <v>212</v>
      </c>
      <c r="B20" s="237">
        <v>28</v>
      </c>
      <c r="C20" s="237">
        <v>76.599999999999994</v>
      </c>
      <c r="D20" s="237">
        <v>54.9</v>
      </c>
      <c r="E20" s="237">
        <v>73.3</v>
      </c>
      <c r="F20" s="237">
        <v>46.2</v>
      </c>
      <c r="G20" s="237">
        <v>42.7</v>
      </c>
      <c r="H20" s="237">
        <v>31.4</v>
      </c>
      <c r="I20" s="237">
        <v>82.7</v>
      </c>
      <c r="J20" s="237">
        <v>80.2</v>
      </c>
      <c r="K20" s="237">
        <v>67.7</v>
      </c>
    </row>
    <row r="21" spans="1:29" ht="24.75" customHeight="1">
      <c r="A21" s="237" t="s">
        <v>213</v>
      </c>
      <c r="B21" s="237">
        <v>21.3</v>
      </c>
      <c r="C21" s="237">
        <v>62.2</v>
      </c>
      <c r="D21" s="237">
        <v>72.900000000000006</v>
      </c>
      <c r="E21" s="237">
        <v>78.7</v>
      </c>
      <c r="F21" s="237">
        <v>63.5</v>
      </c>
      <c r="G21" s="237">
        <v>48.4</v>
      </c>
      <c r="H21" s="237">
        <v>19</v>
      </c>
      <c r="I21" s="237">
        <v>38.4</v>
      </c>
      <c r="J21" s="237">
        <v>81.400000000000006</v>
      </c>
      <c r="K21" s="237">
        <v>76.599999999999994</v>
      </c>
    </row>
    <row r="22" spans="1:29" ht="24.75" customHeight="1">
      <c r="A22" s="237" t="s">
        <v>214</v>
      </c>
      <c r="B22" s="237">
        <v>22.6</v>
      </c>
      <c r="C22" s="237">
        <v>89.9</v>
      </c>
      <c r="D22" s="237">
        <v>83.7</v>
      </c>
      <c r="E22" s="237">
        <v>82</v>
      </c>
      <c r="F22" s="237">
        <v>59</v>
      </c>
      <c r="G22" s="237">
        <v>43.4</v>
      </c>
      <c r="H22" s="237">
        <v>18.7</v>
      </c>
      <c r="I22" s="237">
        <v>63.9</v>
      </c>
      <c r="J22" s="237">
        <v>79.8</v>
      </c>
      <c r="K22" s="237">
        <v>75.7</v>
      </c>
    </row>
    <row r="23" spans="1:29" ht="24.75" customHeight="1">
      <c r="A23" s="237" t="s">
        <v>149</v>
      </c>
      <c r="B23" s="237">
        <v>20.3</v>
      </c>
      <c r="C23" s="237">
        <v>72.7</v>
      </c>
      <c r="D23" s="237">
        <v>61.9</v>
      </c>
      <c r="E23" s="237">
        <v>77</v>
      </c>
      <c r="F23" s="237">
        <v>59</v>
      </c>
      <c r="G23" s="237">
        <v>47.8</v>
      </c>
      <c r="H23" s="237">
        <v>21.1</v>
      </c>
      <c r="I23" s="237">
        <v>63.2</v>
      </c>
      <c r="J23" s="237">
        <v>89.4</v>
      </c>
      <c r="K23" s="237">
        <v>78</v>
      </c>
    </row>
    <row r="24" spans="1:29" ht="24.75" customHeight="1">
      <c r="A24" s="237" t="s">
        <v>143</v>
      </c>
      <c r="B24" s="237">
        <v>16.5</v>
      </c>
      <c r="C24" s="237">
        <v>65.5</v>
      </c>
      <c r="D24" s="237">
        <v>49.5</v>
      </c>
      <c r="E24" s="237">
        <v>79.599999999999994</v>
      </c>
      <c r="F24" s="237">
        <v>48.3</v>
      </c>
      <c r="G24" s="237">
        <v>54.6</v>
      </c>
      <c r="H24" s="237">
        <v>21</v>
      </c>
      <c r="I24" s="237">
        <v>53.8</v>
      </c>
      <c r="J24" s="237">
        <v>78.400000000000006</v>
      </c>
      <c r="K24" s="237">
        <v>67.5</v>
      </c>
    </row>
    <row r="25" spans="1:29" ht="24.75" customHeight="1">
      <c r="A25" s="237" t="s">
        <v>215</v>
      </c>
      <c r="B25" s="237">
        <v>8.5</v>
      </c>
      <c r="C25" s="237">
        <v>63.2</v>
      </c>
      <c r="D25" s="237">
        <v>63.4</v>
      </c>
      <c r="E25" s="237">
        <v>84</v>
      </c>
      <c r="F25" s="237">
        <v>42.8</v>
      </c>
      <c r="G25" s="237">
        <v>34.700000000000003</v>
      </c>
      <c r="H25" s="237">
        <v>14.4</v>
      </c>
      <c r="I25" s="237">
        <v>67</v>
      </c>
      <c r="J25" s="237">
        <v>82.2</v>
      </c>
      <c r="K25" s="237">
        <v>73.7</v>
      </c>
    </row>
    <row r="26" spans="1:29" ht="24.75" customHeight="1">
      <c r="A26" s="237" t="s">
        <v>216</v>
      </c>
      <c r="B26" s="237">
        <v>32.299999999999997</v>
      </c>
      <c r="C26" s="237">
        <v>54</v>
      </c>
      <c r="D26" s="237">
        <v>71</v>
      </c>
      <c r="E26" s="237">
        <v>74.3</v>
      </c>
      <c r="F26" s="237">
        <v>47.8</v>
      </c>
      <c r="G26" s="237">
        <v>45.3</v>
      </c>
      <c r="H26" s="237">
        <v>7.6</v>
      </c>
      <c r="I26" s="237">
        <v>79.8</v>
      </c>
      <c r="J26" s="237">
        <v>84.4</v>
      </c>
      <c r="K26" s="237">
        <v>55.7</v>
      </c>
    </row>
    <row r="27" spans="1:29" ht="24.75" customHeight="1">
      <c r="A27" s="237" t="s">
        <v>148</v>
      </c>
      <c r="B27" s="237">
        <v>43.4</v>
      </c>
      <c r="C27" s="237">
        <v>83.4</v>
      </c>
      <c r="D27" s="237">
        <v>54</v>
      </c>
      <c r="E27" s="237">
        <v>79.099999999999994</v>
      </c>
      <c r="F27" s="237">
        <v>50.8</v>
      </c>
      <c r="G27" s="237">
        <v>36.5</v>
      </c>
      <c r="H27" s="237">
        <v>42.5</v>
      </c>
      <c r="I27" s="237">
        <v>63.4</v>
      </c>
      <c r="J27" s="237">
        <v>93.7</v>
      </c>
      <c r="K27" s="237">
        <v>85.7</v>
      </c>
    </row>
    <row r="28" spans="1:29" ht="24.75" customHeight="1">
      <c r="A28" s="237" t="s">
        <v>217</v>
      </c>
      <c r="B28" s="237">
        <v>33.1</v>
      </c>
      <c r="C28" s="237">
        <v>67.2</v>
      </c>
      <c r="D28" s="237">
        <v>72.2</v>
      </c>
      <c r="E28" s="237">
        <v>82.6</v>
      </c>
      <c r="F28" s="237">
        <v>58.9</v>
      </c>
      <c r="G28" s="237">
        <v>72.5</v>
      </c>
      <c r="H28" s="237">
        <v>38.700000000000003</v>
      </c>
      <c r="I28" s="237">
        <v>62.4</v>
      </c>
      <c r="J28" s="237">
        <v>92.2</v>
      </c>
      <c r="K28" s="237">
        <v>41.7</v>
      </c>
    </row>
    <row r="29" spans="1:29" ht="24.75" customHeight="1">
      <c r="A29" s="237" t="s">
        <v>218</v>
      </c>
      <c r="B29" s="237">
        <v>18.7</v>
      </c>
      <c r="C29" s="237">
        <v>60.8</v>
      </c>
      <c r="D29" s="237">
        <v>54.7</v>
      </c>
      <c r="E29" s="237">
        <v>83</v>
      </c>
      <c r="F29" s="237">
        <v>50.5</v>
      </c>
      <c r="G29" s="237">
        <v>55.2</v>
      </c>
      <c r="H29" s="237">
        <v>8.9</v>
      </c>
      <c r="I29" s="237">
        <v>35.5</v>
      </c>
      <c r="J29" s="237">
        <v>89</v>
      </c>
      <c r="K29" s="237">
        <v>71.7</v>
      </c>
    </row>
    <row r="30" spans="1:29" ht="24.75" customHeight="1">
      <c r="A30" s="237" t="s">
        <v>144</v>
      </c>
      <c r="B30" s="237">
        <v>26.3</v>
      </c>
      <c r="C30" s="237">
        <v>69.5</v>
      </c>
      <c r="D30" s="237">
        <v>73.3</v>
      </c>
      <c r="E30" s="237">
        <v>82.4</v>
      </c>
      <c r="F30" s="237">
        <v>55.4</v>
      </c>
      <c r="G30" s="237">
        <v>41</v>
      </c>
      <c r="H30" s="237">
        <v>18.2</v>
      </c>
      <c r="I30" s="237">
        <v>65.7</v>
      </c>
      <c r="J30" s="237">
        <v>86.6</v>
      </c>
      <c r="K30" s="237">
        <v>75.7</v>
      </c>
    </row>
    <row r="32" spans="1:29" ht="150">
      <c r="B32" s="238" t="s">
        <v>220</v>
      </c>
      <c r="C32" s="238" t="s">
        <v>287</v>
      </c>
      <c r="D32" s="238" t="s">
        <v>288</v>
      </c>
      <c r="E32" s="238" t="s">
        <v>289</v>
      </c>
      <c r="F32" s="238" t="s">
        <v>290</v>
      </c>
      <c r="G32" s="238" t="s">
        <v>225</v>
      </c>
      <c r="H32" s="238" t="s">
        <v>291</v>
      </c>
      <c r="I32" s="238" t="s">
        <v>231</v>
      </c>
      <c r="J32" s="238" t="s">
        <v>232</v>
      </c>
      <c r="K32" s="238" t="s">
        <v>233</v>
      </c>
      <c r="AC32" s="242"/>
    </row>
    <row r="33" spans="1:11">
      <c r="A33" s="237" t="s">
        <v>23</v>
      </c>
      <c r="B33" s="237">
        <v>22.1</v>
      </c>
      <c r="C33" s="237">
        <v>71</v>
      </c>
      <c r="D33" s="237">
        <v>58.5</v>
      </c>
      <c r="E33" s="237">
        <v>65.900000000000006</v>
      </c>
      <c r="F33" s="237">
        <v>44.3</v>
      </c>
      <c r="G33" s="237">
        <v>39.700000000000003</v>
      </c>
      <c r="H33" s="237">
        <v>16.7</v>
      </c>
      <c r="I33" s="237">
        <v>66.900000000000006</v>
      </c>
      <c r="J33" s="237">
        <v>79.8</v>
      </c>
      <c r="K33" s="237">
        <v>51</v>
      </c>
    </row>
    <row r="34" spans="1:11">
      <c r="A34" s="237" t="s">
        <v>165</v>
      </c>
      <c r="B34" s="243">
        <f>AVERAGE(B3:B30)</f>
        <v>23.282142857142855</v>
      </c>
      <c r="C34" s="243">
        <f t="shared" ref="C34:K34" si="0">AVERAGE(C3:C30)</f>
        <v>68.08214285714287</v>
      </c>
      <c r="D34" s="243">
        <f t="shared" si="0"/>
        <v>65.571428571428584</v>
      </c>
      <c r="E34" s="243">
        <f t="shared" si="0"/>
        <v>79.31785714285715</v>
      </c>
      <c r="F34" s="243">
        <f t="shared" si="0"/>
        <v>51.457142857142856</v>
      </c>
      <c r="G34" s="243">
        <f t="shared" si="0"/>
        <v>45.914285714285711</v>
      </c>
      <c r="H34" s="243">
        <f t="shared" si="0"/>
        <v>21.089285714285715</v>
      </c>
      <c r="I34" s="243">
        <f t="shared" si="0"/>
        <v>59.521428571428586</v>
      </c>
      <c r="J34" s="243">
        <f t="shared" si="0"/>
        <v>86.589285714285708</v>
      </c>
      <c r="K34" s="243">
        <f t="shared" si="0"/>
        <v>68.239285714285728</v>
      </c>
    </row>
    <row r="35" spans="1:11">
      <c r="A35" s="237" t="s">
        <v>219</v>
      </c>
      <c r="B35" s="237">
        <f>MIN(B3:B30)</f>
        <v>8.5</v>
      </c>
      <c r="C35" s="237">
        <f t="shared" ref="C35:K35" si="1">MIN(C3:C30)</f>
        <v>51.7</v>
      </c>
      <c r="D35" s="237">
        <f t="shared" si="1"/>
        <v>41.4</v>
      </c>
      <c r="E35" s="237">
        <f t="shared" si="1"/>
        <v>54.7</v>
      </c>
      <c r="F35" s="237">
        <f t="shared" si="1"/>
        <v>37.9</v>
      </c>
      <c r="G35" s="237">
        <f t="shared" si="1"/>
        <v>31.6</v>
      </c>
      <c r="H35" s="237">
        <f t="shared" si="1"/>
        <v>7.6</v>
      </c>
      <c r="I35" s="237">
        <f t="shared" si="1"/>
        <v>35.5</v>
      </c>
      <c r="J35" s="237">
        <f t="shared" si="1"/>
        <v>77.7</v>
      </c>
      <c r="K35" s="237">
        <f t="shared" si="1"/>
        <v>36.200000000000003</v>
      </c>
    </row>
    <row r="36" spans="1:11">
      <c r="A36" s="237" t="s">
        <v>460</v>
      </c>
      <c r="B36" s="237">
        <f>MAX(B3:B30)</f>
        <v>43.4</v>
      </c>
      <c r="C36" s="237">
        <f t="shared" ref="C36:K36" si="2">MAX(C3:C30)</f>
        <v>89.9</v>
      </c>
      <c r="D36" s="237">
        <f t="shared" si="2"/>
        <v>83.7</v>
      </c>
      <c r="E36" s="237">
        <f t="shared" si="2"/>
        <v>93.2</v>
      </c>
      <c r="F36" s="237">
        <f t="shared" si="2"/>
        <v>67.400000000000006</v>
      </c>
      <c r="G36" s="237">
        <f t="shared" si="2"/>
        <v>74.3</v>
      </c>
      <c r="H36" s="237">
        <f t="shared" si="2"/>
        <v>43.8</v>
      </c>
      <c r="I36" s="237">
        <f t="shared" si="2"/>
        <v>82.7</v>
      </c>
      <c r="J36" s="237">
        <f t="shared" si="2"/>
        <v>95.4</v>
      </c>
      <c r="K36" s="237">
        <f t="shared" si="2"/>
        <v>94.8</v>
      </c>
    </row>
    <row r="39" spans="1:11">
      <c r="B39" s="238"/>
    </row>
    <row r="40" spans="1:11">
      <c r="B40" s="238"/>
    </row>
    <row r="41" spans="1:11">
      <c r="B41" s="238"/>
    </row>
    <row r="42" spans="1:11">
      <c r="B42" s="238"/>
    </row>
    <row r="43" spans="1:11">
      <c r="B43" s="238"/>
    </row>
    <row r="44" spans="1:11">
      <c r="B44" s="238"/>
    </row>
    <row r="45" spans="1:11">
      <c r="B45" s="238"/>
    </row>
    <row r="46" spans="1:11">
      <c r="B46" s="238"/>
    </row>
    <row r="47" spans="1:11">
      <c r="B47" s="238"/>
    </row>
    <row r="48" spans="1:11">
      <c r="B48" s="23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D7:Y8"/>
  <sheetViews>
    <sheetView topLeftCell="F1" zoomScale="70" zoomScaleNormal="70" workbookViewId="0">
      <selection activeCell="L38" sqref="L38"/>
    </sheetView>
  </sheetViews>
  <sheetFormatPr baseColWidth="10" defaultColWidth="11.5703125" defaultRowHeight="15"/>
  <cols>
    <col min="1" max="12" width="11.5703125" style="216"/>
    <col min="13" max="13" width="12" style="216" bestFit="1" customWidth="1"/>
    <col min="14" max="16384" width="11.5703125" style="216"/>
  </cols>
  <sheetData>
    <row r="7" spans="4:25">
      <c r="D7" s="216">
        <v>1994</v>
      </c>
      <c r="E7" s="216">
        <v>1995</v>
      </c>
      <c r="F7" s="216">
        <v>1996</v>
      </c>
      <c r="G7" s="216">
        <v>1997</v>
      </c>
      <c r="H7" s="216">
        <v>1998</v>
      </c>
      <c r="I7" s="216">
        <v>1999</v>
      </c>
      <c r="J7" s="216">
        <v>2000</v>
      </c>
      <c r="K7" s="216">
        <v>2001</v>
      </c>
      <c r="L7" s="216">
        <v>2002</v>
      </c>
      <c r="M7" s="216">
        <v>2003</v>
      </c>
      <c r="N7" s="216">
        <v>2004</v>
      </c>
      <c r="O7" s="216">
        <v>2005</v>
      </c>
      <c r="P7" s="216">
        <v>2006</v>
      </c>
      <c r="Q7" s="216">
        <v>2007</v>
      </c>
      <c r="R7" s="216">
        <v>2008</v>
      </c>
      <c r="S7" s="216">
        <v>2009</v>
      </c>
      <c r="T7" s="216">
        <v>2010</v>
      </c>
      <c r="U7" s="216">
        <v>2011</v>
      </c>
      <c r="V7" s="216">
        <v>2012</v>
      </c>
      <c r="W7" s="216">
        <v>2013</v>
      </c>
      <c r="X7" s="216">
        <v>2014</v>
      </c>
      <c r="Y7" s="216">
        <v>2015</v>
      </c>
    </row>
    <row r="8" spans="4:25">
      <c r="D8" s="216">
        <v>115167</v>
      </c>
      <c r="E8" s="216">
        <v>118427</v>
      </c>
      <c r="F8" s="30">
        <v>123237</v>
      </c>
      <c r="G8" s="30">
        <v>126644</v>
      </c>
      <c r="H8" s="30">
        <v>129324</v>
      </c>
      <c r="I8" s="30">
        <v>130449</v>
      </c>
      <c r="J8" s="30">
        <v>131809</v>
      </c>
      <c r="K8" s="30">
        <v>130318</v>
      </c>
      <c r="L8" s="30">
        <v>129429</v>
      </c>
      <c r="M8" s="30">
        <v>125415</v>
      </c>
      <c r="N8" s="30">
        <v>124049</v>
      </c>
      <c r="O8" s="30">
        <v>123594</v>
      </c>
      <c r="P8" s="30">
        <v>122545</v>
      </c>
      <c r="Q8" s="30">
        <v>121785</v>
      </c>
      <c r="R8" s="30">
        <v>119473</v>
      </c>
      <c r="S8" s="30">
        <v>116033</v>
      </c>
      <c r="T8" s="30">
        <v>118624</v>
      </c>
      <c r="U8" s="30">
        <v>116299</v>
      </c>
      <c r="V8" s="30">
        <v>119518</v>
      </c>
      <c r="W8" s="30">
        <v>120917</v>
      </c>
      <c r="X8" s="30">
        <v>121523</v>
      </c>
      <c r="Y8" s="30">
        <v>125009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27</vt:i4>
      </vt:variant>
    </vt:vector>
  </HeadingPairs>
  <TitlesOfParts>
    <vt:vector size="27" baseType="lpstr">
      <vt:lpstr>Sommaire</vt:lpstr>
      <vt:lpstr>Graph 1 Note pdf</vt:lpstr>
      <vt:lpstr>Graph 2 Zone euro Note pdf</vt:lpstr>
      <vt:lpstr>Graph 2 France Note pdf</vt:lpstr>
      <vt:lpstr>Graph 3 Note pdf</vt:lpstr>
      <vt:lpstr>Graph 4 note pdf</vt:lpstr>
      <vt:lpstr>Graph 5 Note pdf</vt:lpstr>
      <vt:lpstr>Graph 6 note pdf</vt:lpstr>
      <vt:lpstr>Graph 7 Note pdf</vt:lpstr>
      <vt:lpstr>Graph 8 Note pdf</vt:lpstr>
      <vt:lpstr>Graphique A Encadré HTML</vt:lpstr>
      <vt:lpstr>Graphique B Encadré HTML</vt:lpstr>
      <vt:lpstr>Graphique C Encadré HTML</vt:lpstr>
      <vt:lpstr>Graphique  D Encadré  HTML</vt:lpstr>
      <vt:lpstr>Graphique  E Encadré HTML  </vt:lpstr>
      <vt:lpstr>Graph Hyper 1,1</vt:lpstr>
      <vt:lpstr>Graph Hyper1,2</vt:lpstr>
      <vt:lpstr>Graph hyper 2</vt:lpstr>
      <vt:lpstr>Graph hyper 3</vt:lpstr>
      <vt:lpstr>Graph hyper 4</vt:lpstr>
      <vt:lpstr>Graph hyper 5 </vt:lpstr>
      <vt:lpstr>Graph Hyper 6</vt:lpstr>
      <vt:lpstr>Graph Hyper 7</vt:lpstr>
      <vt:lpstr>Graph Hyper 8</vt:lpstr>
      <vt:lpstr>Graph Hyper 9</vt:lpstr>
      <vt:lpstr>Graph Hyper 10</vt:lpstr>
      <vt:lpstr>Graph hyper 11 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Sode</dc:creator>
  <cp:lastModifiedBy>C.Françoise</cp:lastModifiedBy>
  <cp:lastPrinted>2016-03-07T17:19:41Z</cp:lastPrinted>
  <dcterms:created xsi:type="dcterms:W3CDTF">2016-01-28T10:31:28Z</dcterms:created>
  <dcterms:modified xsi:type="dcterms:W3CDTF">2016-04-21T10:04:04Z</dcterms:modified>
</cp:coreProperties>
</file>