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6" windowWidth="20376" windowHeight="12072"/>
  </bookViews>
  <sheets>
    <sheet name="Evaluation socioéconomique Ve v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I36" i="1" l="1"/>
  <c r="H36" i="1"/>
  <c r="G36" i="1"/>
  <c r="G12" i="1" l="1"/>
  <c r="I5" i="1"/>
  <c r="H5" i="1"/>
  <c r="G5" i="1"/>
  <c r="I34" i="1" l="1"/>
  <c r="I31" i="1"/>
  <c r="I22" i="1"/>
  <c r="I24" i="1" s="1"/>
  <c r="I25" i="1" s="1"/>
  <c r="I15" i="1"/>
  <c r="I8" i="1"/>
  <c r="H34" i="1"/>
  <c r="H31" i="1"/>
  <c r="G31" i="1"/>
  <c r="H22" i="1"/>
  <c r="H24" i="1" s="1"/>
  <c r="H25" i="1" s="1"/>
  <c r="G22" i="1"/>
  <c r="G24" i="1" s="1"/>
  <c r="G25" i="1" s="1"/>
  <c r="H15" i="1"/>
  <c r="G15" i="1"/>
  <c r="H8" i="1"/>
  <c r="G8" i="1"/>
  <c r="E34" i="1"/>
  <c r="E31" i="1"/>
  <c r="E22" i="1"/>
  <c r="E24" i="1" s="1"/>
  <c r="E25" i="1" s="1"/>
  <c r="E15" i="1"/>
  <c r="E8" i="1"/>
  <c r="D31" i="1"/>
  <c r="D22" i="1"/>
  <c r="D24" i="1" s="1"/>
  <c r="D25" i="1" s="1"/>
  <c r="D15" i="1"/>
  <c r="D8" i="1"/>
  <c r="C31" i="1"/>
  <c r="C22" i="1"/>
  <c r="C24" i="1" s="1"/>
  <c r="C25" i="1" s="1"/>
  <c r="C15" i="1"/>
  <c r="C8" i="1"/>
  <c r="G38" i="1" l="1"/>
  <c r="G39" i="1" s="1"/>
  <c r="I38" i="1"/>
  <c r="I39" i="1" s="1"/>
  <c r="E38" i="1"/>
  <c r="E39" i="1" s="1"/>
  <c r="H38" i="1"/>
  <c r="H39" i="1" s="1"/>
  <c r="D38" i="1"/>
  <c r="D39" i="1" s="1"/>
  <c r="C38" i="1"/>
  <c r="C39" i="1" s="1"/>
</calcChain>
</file>

<file path=xl/sharedStrings.xml><?xml version="1.0" encoding="utf-8"?>
<sst xmlns="http://schemas.openxmlformats.org/spreadsheetml/2006/main" count="40" uniqueCount="37">
  <si>
    <t>Durée de vie nombre annuités</t>
  </si>
  <si>
    <t>Valeur véhicule en négatif</t>
  </si>
  <si>
    <t xml:space="preserve">Taux intérêt </t>
  </si>
  <si>
    <t>Valeur résiduelle 0</t>
  </si>
  <si>
    <t xml:space="preserve">Remboursement dès le départ 1 </t>
  </si>
  <si>
    <t>Remboursement dès le départ 1</t>
  </si>
  <si>
    <t>Coût remboursement véhicule VPN</t>
  </si>
  <si>
    <t>Coût remboursement batterie VPN</t>
  </si>
  <si>
    <t xml:space="preserve">Nombre de 100km/an électrique </t>
  </si>
  <si>
    <t>Conso élec/100km</t>
  </si>
  <si>
    <t>Vitesse moyenne</t>
  </si>
  <si>
    <t>Conso totale/100km</t>
  </si>
  <si>
    <t>Perte charge batteries</t>
  </si>
  <si>
    <t>Conso à la prise/100</t>
  </si>
  <si>
    <t xml:space="preserve">Coût élec par an </t>
  </si>
  <si>
    <t>Nombre de 100km/an thermique</t>
  </si>
  <si>
    <t>Prix carburant</t>
  </si>
  <si>
    <t>dont TIPP</t>
  </si>
  <si>
    <t xml:space="preserve">Coût maintenance par an </t>
  </si>
  <si>
    <t>Dépenses annuelles totales</t>
  </si>
  <si>
    <t xml:space="preserve">Coût au km </t>
  </si>
  <si>
    <t>Prix élec €/kWh</t>
  </si>
  <si>
    <t xml:space="preserve">Coût taxe carbone </t>
  </si>
  <si>
    <t>Valeur batterie en négatif</t>
  </si>
  <si>
    <t xml:space="preserve">Renault 4 clio dci diesel 90 ch zen restylisée 2016 </t>
  </si>
  <si>
    <t>Renault Zoe 40 KwH</t>
  </si>
  <si>
    <t>Renault Zoe 40 kWh bonus et superbonus déduits</t>
  </si>
  <si>
    <t>Pour le particulier</t>
  </si>
  <si>
    <t>Pour la collectivité</t>
  </si>
  <si>
    <t>Renault 4 clio dci diesel 90 ch zen restylisée 2016 avec valeur carbone 900 €:tCO2</t>
  </si>
  <si>
    <t>Valeur taxe carbone (2,6kgCO2/l)</t>
  </si>
  <si>
    <t>Calcul véhicule électrique /thermique</t>
  </si>
  <si>
    <t>Taux intérêt : 0,04</t>
  </si>
  <si>
    <t xml:space="preserve">Valeur revente après 10 ans </t>
  </si>
  <si>
    <t xml:space="preserve">Consommation carburant par an </t>
  </si>
  <si>
    <t>Consommation carburant par 100 km</t>
  </si>
  <si>
    <t>Conso chauffage 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</si>
</sst>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Alignment="1">
      <alignment horizontal="left"/>
    </xf>
    <xf numFmtId="0" fontId="0" fillId="4" borderId="0" xfId="0" applyFill="1" applyAlignment="1">
      <alignment wrapText="1"/>
    </xf>
    <xf numFmtId="0" fontId="0" fillId="4" borderId="0" xfId="0" applyFill="1"/>
    <xf numFmtId="0" fontId="0" fillId="2" borderId="0" xfId="0" applyFill="1" applyAlignment="1">
      <alignment horizontal="left"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left"/>
    </xf>
    <xf numFmtId="49" fontId="0" fillId="4" borderId="0" xfId="0" applyNumberFormat="1" applyFill="1" applyAlignment="1">
      <alignment wrapText="1"/>
    </xf>
    <xf numFmtId="0" fontId="0" fillId="4" borderId="0" xfId="0" applyFill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A20" sqref="A20"/>
    </sheetView>
  </sheetViews>
  <sheetFormatPr baseColWidth="10" defaultRowHeight="14.4" x14ac:dyDescent="0.3"/>
  <cols>
    <col min="1" max="1" width="35" customWidth="1"/>
    <col min="3" max="3" width="17.33203125" customWidth="1"/>
    <col min="4" max="4" width="17.44140625" customWidth="1"/>
    <col min="5" max="5" width="16.109375" customWidth="1"/>
    <col min="7" max="7" width="17.5546875" style="3" customWidth="1"/>
    <col min="8" max="8" width="17.88671875" customWidth="1"/>
    <col min="9" max="9" width="18.109375" customWidth="1"/>
  </cols>
  <sheetData>
    <row r="1" spans="1:9" x14ac:dyDescent="0.3">
      <c r="A1" t="s">
        <v>31</v>
      </c>
      <c r="C1" s="10" t="s">
        <v>27</v>
      </c>
      <c r="D1" s="10"/>
      <c r="E1" s="10"/>
      <c r="G1" s="11" t="s">
        <v>28</v>
      </c>
      <c r="H1" s="11"/>
      <c r="I1" s="11"/>
    </row>
    <row r="2" spans="1:9" ht="186.75" customHeight="1" x14ac:dyDescent="0.3">
      <c r="C2" s="4" t="s">
        <v>25</v>
      </c>
      <c r="D2" s="4" t="s">
        <v>26</v>
      </c>
      <c r="E2" s="9" t="s">
        <v>24</v>
      </c>
      <c r="G2" s="6" t="s">
        <v>25</v>
      </c>
      <c r="H2" s="7" t="s">
        <v>24</v>
      </c>
      <c r="I2" s="7" t="s">
        <v>29</v>
      </c>
    </row>
    <row r="3" spans="1:9" x14ac:dyDescent="0.3">
      <c r="A3" s="1" t="s">
        <v>32</v>
      </c>
      <c r="C3" s="5">
        <v>0.04</v>
      </c>
      <c r="D3" s="5">
        <v>0.04</v>
      </c>
      <c r="E3" s="5">
        <v>0.04</v>
      </c>
      <c r="G3" s="8">
        <v>0.04</v>
      </c>
      <c r="H3" s="1">
        <v>0.04</v>
      </c>
      <c r="I3" s="1">
        <v>0.04</v>
      </c>
    </row>
    <row r="4" spans="1:9" x14ac:dyDescent="0.3">
      <c r="A4" s="1" t="s">
        <v>0</v>
      </c>
      <c r="C4" s="5">
        <v>10</v>
      </c>
      <c r="D4" s="5">
        <v>10</v>
      </c>
      <c r="E4" s="5">
        <v>10</v>
      </c>
      <c r="G4" s="8">
        <v>10</v>
      </c>
      <c r="H4" s="1">
        <v>10</v>
      </c>
      <c r="I4" s="1">
        <v>10</v>
      </c>
    </row>
    <row r="5" spans="1:9" x14ac:dyDescent="0.3">
      <c r="A5" s="1" t="s">
        <v>1</v>
      </c>
      <c r="C5" s="5">
        <v>-25000</v>
      </c>
      <c r="D5" s="5">
        <v>-15000</v>
      </c>
      <c r="E5" s="5">
        <v>-19000</v>
      </c>
      <c r="G5" s="8">
        <f>-25000/1.2</f>
        <v>-20833.333333333336</v>
      </c>
      <c r="H5" s="1">
        <f>-19000/1.2</f>
        <v>-15833.333333333334</v>
      </c>
      <c r="I5" s="1">
        <f>-19000/1.2</f>
        <v>-15833.333333333334</v>
      </c>
    </row>
    <row r="6" spans="1:9" x14ac:dyDescent="0.3">
      <c r="A6" s="1" t="s">
        <v>33</v>
      </c>
      <c r="C6" s="5">
        <v>2684</v>
      </c>
      <c r="D6" s="5">
        <v>2684</v>
      </c>
      <c r="E6" s="5">
        <v>2040</v>
      </c>
      <c r="G6" s="8">
        <v>2684</v>
      </c>
      <c r="H6" s="1">
        <v>2040</v>
      </c>
      <c r="I6" s="1">
        <v>2040</v>
      </c>
    </row>
    <row r="7" spans="1:9" x14ac:dyDescent="0.3">
      <c r="A7" s="1" t="s">
        <v>5</v>
      </c>
      <c r="C7" s="5">
        <v>1</v>
      </c>
      <c r="D7" s="5">
        <v>1</v>
      </c>
      <c r="E7" s="5">
        <v>1</v>
      </c>
      <c r="G7" s="8">
        <v>1</v>
      </c>
      <c r="H7" s="1">
        <v>1</v>
      </c>
      <c r="I7" s="1">
        <v>1</v>
      </c>
    </row>
    <row r="8" spans="1:9" x14ac:dyDescent="0.3">
      <c r="A8" s="1" t="s">
        <v>6</v>
      </c>
      <c r="C8" s="5">
        <f>PMT(C3,C4,C5,C6,C7)</f>
        <v>2748.7699169916605</v>
      </c>
      <c r="D8" s="5">
        <f>PMT(D3,D4,D5,D6,D7)</f>
        <v>1563.2800676634245</v>
      </c>
      <c r="E8" s="5">
        <f>PMT(E3,E4,E5,E6,E7)</f>
        <v>2089.0523229222263</v>
      </c>
      <c r="G8" s="8">
        <f>PMT(G3,G4,G5,G6,G7)</f>
        <v>2254.8158131048958</v>
      </c>
      <c r="H8" s="1">
        <f>PMT(H3,H4,H5,H6,H7)</f>
        <v>1713.6472039682853</v>
      </c>
      <c r="I8" s="1">
        <f>PMT(I3,I4,I5,I6,I7)</f>
        <v>1713.6472039682853</v>
      </c>
    </row>
    <row r="9" spans="1:9" ht="15" x14ac:dyDescent="0.25">
      <c r="C9" s="5"/>
      <c r="D9" s="5"/>
      <c r="E9" s="5"/>
      <c r="G9" s="8"/>
      <c r="H9" s="1"/>
      <c r="I9" s="1"/>
    </row>
    <row r="10" spans="1:9" x14ac:dyDescent="0.3">
      <c r="A10" s="1" t="s">
        <v>2</v>
      </c>
      <c r="C10" s="5">
        <v>0.04</v>
      </c>
      <c r="D10" s="5">
        <v>0.04</v>
      </c>
      <c r="E10" s="5">
        <v>0.04</v>
      </c>
      <c r="G10" s="8">
        <v>0.04</v>
      </c>
      <c r="H10" s="1">
        <v>0.04</v>
      </c>
      <c r="I10" s="1">
        <v>0.04</v>
      </c>
    </row>
    <row r="11" spans="1:9" x14ac:dyDescent="0.3">
      <c r="A11" s="1" t="s">
        <v>0</v>
      </c>
      <c r="C11" s="5">
        <v>8</v>
      </c>
      <c r="D11" s="5">
        <v>8</v>
      </c>
      <c r="E11" s="5">
        <v>1</v>
      </c>
      <c r="G11" s="8">
        <v>8</v>
      </c>
      <c r="H11" s="1">
        <v>1</v>
      </c>
      <c r="I11" s="1">
        <v>1</v>
      </c>
    </row>
    <row r="12" spans="1:9" x14ac:dyDescent="0.3">
      <c r="A12" s="1" t="s">
        <v>23</v>
      </c>
      <c r="C12" s="5">
        <v>-8000</v>
      </c>
      <c r="D12" s="5">
        <v>-8000</v>
      </c>
      <c r="E12" s="5">
        <v>0</v>
      </c>
      <c r="G12" s="8">
        <f>-8000/1.2</f>
        <v>-6666.666666666667</v>
      </c>
      <c r="H12" s="1">
        <v>0</v>
      </c>
      <c r="I12" s="1">
        <v>0</v>
      </c>
    </row>
    <row r="13" spans="1:9" x14ac:dyDescent="0.3">
      <c r="A13" s="1" t="s">
        <v>3</v>
      </c>
      <c r="C13" s="5">
        <v>0</v>
      </c>
      <c r="D13" s="5">
        <v>0</v>
      </c>
      <c r="E13" s="5"/>
      <c r="G13" s="8">
        <v>0</v>
      </c>
      <c r="H13" s="1"/>
      <c r="I13" s="1"/>
    </row>
    <row r="14" spans="1:9" x14ac:dyDescent="0.3">
      <c r="A14" s="1" t="s">
        <v>4</v>
      </c>
      <c r="C14" s="5">
        <v>1</v>
      </c>
      <c r="D14" s="5">
        <v>1</v>
      </c>
      <c r="E14" s="5"/>
      <c r="G14" s="8">
        <v>1</v>
      </c>
      <c r="H14" s="1"/>
      <c r="I14" s="1"/>
    </row>
    <row r="15" spans="1:9" x14ac:dyDescent="0.3">
      <c r="A15" s="1" t="s">
        <v>7</v>
      </c>
      <c r="C15" s="5">
        <f>PMT(C10,C11,C12,C13,C14)</f>
        <v>1142.5217849747148</v>
      </c>
      <c r="D15" s="5">
        <f>PMT(D10,D11,D12,D13,D14)</f>
        <v>1142.5217849747148</v>
      </c>
      <c r="E15" s="5">
        <f>PMT(E10,E11,E12,E13,E14)</f>
        <v>0</v>
      </c>
      <c r="G15" s="8">
        <f>PMT(G10,G11,G12,G13,G14)</f>
        <v>952.10148747892913</v>
      </c>
      <c r="H15" s="1">
        <f>PMT(H10,H11,H12,H13,H14)</f>
        <v>0</v>
      </c>
      <c r="I15" s="1">
        <f>PMT(I10,I11,I12,I13,I14)</f>
        <v>0</v>
      </c>
    </row>
    <row r="16" spans="1:9" ht="15" x14ac:dyDescent="0.25">
      <c r="C16" s="5"/>
      <c r="D16" s="5"/>
      <c r="E16" s="5"/>
      <c r="G16" s="8"/>
      <c r="H16" s="1"/>
      <c r="I16" s="1"/>
    </row>
    <row r="17" spans="1:9" x14ac:dyDescent="0.3">
      <c r="A17" s="1" t="s">
        <v>8</v>
      </c>
      <c r="C17" s="5">
        <v>130</v>
      </c>
      <c r="D17" s="5">
        <v>130</v>
      </c>
      <c r="E17" s="5">
        <v>0</v>
      </c>
      <c r="G17" s="8">
        <v>130</v>
      </c>
      <c r="H17" s="1">
        <v>0</v>
      </c>
      <c r="I17" s="1">
        <v>0</v>
      </c>
    </row>
    <row r="18" spans="1:9" x14ac:dyDescent="0.3">
      <c r="A18" s="1" t="s">
        <v>21</v>
      </c>
      <c r="C18" s="5">
        <v>0.15</v>
      </c>
      <c r="D18" s="5">
        <v>0.15</v>
      </c>
      <c r="E18" s="5">
        <v>1</v>
      </c>
      <c r="G18" s="8">
        <v>0.13</v>
      </c>
      <c r="H18" s="1">
        <v>1</v>
      </c>
      <c r="I18" s="1">
        <v>1</v>
      </c>
    </row>
    <row r="19" spans="1:9" x14ac:dyDescent="0.3">
      <c r="A19" s="1" t="s">
        <v>9</v>
      </c>
      <c r="C19" s="5">
        <v>15</v>
      </c>
      <c r="D19" s="5">
        <v>15</v>
      </c>
      <c r="E19" s="5">
        <v>0</v>
      </c>
      <c r="G19" s="8">
        <v>15</v>
      </c>
      <c r="H19" s="1">
        <v>0</v>
      </c>
      <c r="I19" s="1">
        <v>0</v>
      </c>
    </row>
    <row r="20" spans="1:9" x14ac:dyDescent="0.3">
      <c r="A20" s="1" t="s">
        <v>36</v>
      </c>
      <c r="C20" s="5">
        <v>1</v>
      </c>
      <c r="D20" s="5">
        <v>1</v>
      </c>
      <c r="E20" s="5">
        <v>0</v>
      </c>
      <c r="G20" s="8">
        <v>1</v>
      </c>
      <c r="H20" s="1">
        <v>0</v>
      </c>
      <c r="I20" s="1">
        <v>0</v>
      </c>
    </row>
    <row r="21" spans="1:9" x14ac:dyDescent="0.3">
      <c r="A21" s="1" t="s">
        <v>10</v>
      </c>
      <c r="C21" s="5">
        <v>50</v>
      </c>
      <c r="D21" s="5">
        <v>50</v>
      </c>
      <c r="E21" s="5">
        <v>1</v>
      </c>
      <c r="G21" s="8">
        <v>50</v>
      </c>
      <c r="H21" s="1">
        <v>1</v>
      </c>
      <c r="I21" s="1">
        <v>1</v>
      </c>
    </row>
    <row r="22" spans="1:9" x14ac:dyDescent="0.3">
      <c r="A22" s="1" t="s">
        <v>11</v>
      </c>
      <c r="C22" s="5">
        <f>C19+((C20*100)/C21)</f>
        <v>17</v>
      </c>
      <c r="D22" s="5">
        <f>D19+((D20*100)/D21)</f>
        <v>17</v>
      </c>
      <c r="E22" s="5">
        <f>E19+((E20*100)/E21)</f>
        <v>0</v>
      </c>
      <c r="G22" s="8">
        <f>G19+((G20*100)/G21)</f>
        <v>17</v>
      </c>
      <c r="H22" s="1">
        <f>H19+((H20*100)/H21)</f>
        <v>0</v>
      </c>
      <c r="I22" s="1">
        <f>I19+((I20*100)/I21)</f>
        <v>0</v>
      </c>
    </row>
    <row r="23" spans="1:9" x14ac:dyDescent="0.3">
      <c r="A23" s="1" t="s">
        <v>12</v>
      </c>
      <c r="C23" s="5">
        <v>0.1</v>
      </c>
      <c r="D23" s="5">
        <v>0.1</v>
      </c>
      <c r="E23" s="5"/>
      <c r="G23" s="8">
        <v>0.1</v>
      </c>
      <c r="H23" s="1"/>
      <c r="I23" s="1"/>
    </row>
    <row r="24" spans="1:9" x14ac:dyDescent="0.3">
      <c r="A24" s="1" t="s">
        <v>13</v>
      </c>
      <c r="C24" s="5">
        <f>C22*1.1</f>
        <v>18.700000000000003</v>
      </c>
      <c r="D24" s="5">
        <f>D22*1.1</f>
        <v>18.700000000000003</v>
      </c>
      <c r="E24" s="5">
        <f>E22*1.1</f>
        <v>0</v>
      </c>
      <c r="G24" s="8">
        <f>G22*1.1</f>
        <v>18.700000000000003</v>
      </c>
      <c r="H24" s="1">
        <f>H22*1.1</f>
        <v>0</v>
      </c>
      <c r="I24" s="1">
        <f>I22*1.1</f>
        <v>0</v>
      </c>
    </row>
    <row r="25" spans="1:9" x14ac:dyDescent="0.3">
      <c r="A25" s="1" t="s">
        <v>14</v>
      </c>
      <c r="C25" s="5">
        <f>C17*C18*C24</f>
        <v>364.65000000000003</v>
      </c>
      <c r="D25" s="5">
        <f>D17*D18*D24</f>
        <v>364.65000000000003</v>
      </c>
      <c r="E25" s="5">
        <f>E17*E18*E24</f>
        <v>0</v>
      </c>
      <c r="G25" s="8">
        <f>G17*G18*G24</f>
        <v>316.03000000000009</v>
      </c>
      <c r="H25" s="1">
        <f>H17*H18*H24</f>
        <v>0</v>
      </c>
      <c r="I25" s="1">
        <f>I17*I18*I24</f>
        <v>0</v>
      </c>
    </row>
    <row r="26" spans="1:9" x14ac:dyDescent="0.3">
      <c r="C26" s="5"/>
      <c r="D26" s="5"/>
      <c r="E26" s="5"/>
      <c r="G26" s="8"/>
      <c r="H26" s="1"/>
      <c r="I26" s="1"/>
    </row>
    <row r="27" spans="1:9" x14ac:dyDescent="0.3">
      <c r="A27" s="1" t="s">
        <v>15</v>
      </c>
      <c r="C27" s="5">
        <v>0</v>
      </c>
      <c r="D27" s="5">
        <v>0</v>
      </c>
      <c r="E27" s="5">
        <v>130</v>
      </c>
      <c r="G27" s="8">
        <v>0</v>
      </c>
      <c r="H27" s="1">
        <v>130</v>
      </c>
      <c r="I27" s="1">
        <v>130</v>
      </c>
    </row>
    <row r="28" spans="1:9" x14ac:dyDescent="0.3">
      <c r="A28" s="1" t="s">
        <v>16</v>
      </c>
      <c r="C28" s="5"/>
      <c r="D28" s="5"/>
      <c r="E28" s="5">
        <v>1.1000000000000001</v>
      </c>
      <c r="G28" s="8"/>
      <c r="H28" s="1">
        <v>0.41499999999999998</v>
      </c>
      <c r="I28" s="1">
        <v>0.41499999999999998</v>
      </c>
    </row>
    <row r="29" spans="1:9" x14ac:dyDescent="0.3">
      <c r="A29" s="1" t="s">
        <v>17</v>
      </c>
      <c r="C29" s="5"/>
      <c r="D29" s="5"/>
      <c r="E29" s="5"/>
      <c r="G29" s="8"/>
      <c r="H29" s="1"/>
      <c r="I29" s="1"/>
    </row>
    <row r="30" spans="1:9" x14ac:dyDescent="0.3">
      <c r="A30" s="1" t="s">
        <v>35</v>
      </c>
      <c r="C30" s="5">
        <v>1</v>
      </c>
      <c r="D30" s="5">
        <v>1</v>
      </c>
      <c r="E30" s="5">
        <v>4</v>
      </c>
      <c r="G30" s="8">
        <v>1</v>
      </c>
      <c r="H30" s="1">
        <v>4</v>
      </c>
      <c r="I30" s="1">
        <v>4</v>
      </c>
    </row>
    <row r="31" spans="1:9" x14ac:dyDescent="0.3">
      <c r="A31" s="1" t="s">
        <v>34</v>
      </c>
      <c r="C31" s="5">
        <f>C27*C28*C30</f>
        <v>0</v>
      </c>
      <c r="D31" s="5">
        <f>D27*D28*D30</f>
        <v>0</v>
      </c>
      <c r="E31" s="5">
        <f>E27*E28*E30</f>
        <v>572</v>
      </c>
      <c r="G31" s="8">
        <f>G27*G28*G30</f>
        <v>0</v>
      </c>
      <c r="H31" s="1">
        <f>H27*H28*H30</f>
        <v>215.79999999999998</v>
      </c>
      <c r="I31" s="1">
        <f>I27*I28*I30</f>
        <v>215.79999999999998</v>
      </c>
    </row>
    <row r="32" spans="1:9" x14ac:dyDescent="0.3">
      <c r="A32" s="1"/>
      <c r="C32" s="5"/>
      <c r="D32" s="5"/>
      <c r="E32" s="5"/>
      <c r="G32" s="8"/>
      <c r="H32" s="1"/>
      <c r="I32" s="1"/>
    </row>
    <row r="33" spans="1:9" x14ac:dyDescent="0.3">
      <c r="A33" s="1" t="s">
        <v>30</v>
      </c>
      <c r="C33" s="5"/>
      <c r="D33" s="5"/>
      <c r="E33" s="5">
        <v>7.9299999999999995E-2</v>
      </c>
      <c r="G33" s="8"/>
      <c r="H33" s="1">
        <v>7.9299999999999995E-2</v>
      </c>
      <c r="I33" s="1">
        <v>2.34</v>
      </c>
    </row>
    <row r="34" spans="1:9" x14ac:dyDescent="0.3">
      <c r="A34" s="1" t="s">
        <v>22</v>
      </c>
      <c r="C34" s="5"/>
      <c r="D34" s="5"/>
      <c r="E34" s="5">
        <f>E30*E27*E33</f>
        <v>41.235999999999997</v>
      </c>
      <c r="G34" s="8"/>
      <c r="H34" s="1">
        <f>H30*H27*H33</f>
        <v>41.235999999999997</v>
      </c>
      <c r="I34" s="1">
        <f>I30*I27*I33</f>
        <v>1216.8</v>
      </c>
    </row>
    <row r="35" spans="1:9" x14ac:dyDescent="0.3">
      <c r="A35" s="2"/>
      <c r="C35" s="5"/>
      <c r="D35" s="5"/>
      <c r="E35" s="5"/>
      <c r="G35" s="8"/>
      <c r="H35" s="1"/>
      <c r="I35" s="1"/>
    </row>
    <row r="36" spans="1:9" x14ac:dyDescent="0.3">
      <c r="A36" s="1" t="s">
        <v>18</v>
      </c>
      <c r="C36" s="5">
        <v>400</v>
      </c>
      <c r="D36" s="5">
        <v>400</v>
      </c>
      <c r="E36" s="5">
        <v>800</v>
      </c>
      <c r="G36" s="8">
        <f>400/1.2</f>
        <v>333.33333333333337</v>
      </c>
      <c r="H36" s="1">
        <f>800/1.2</f>
        <v>666.66666666666674</v>
      </c>
      <c r="I36" s="1">
        <f>800/1.2</f>
        <v>666.66666666666674</v>
      </c>
    </row>
    <row r="37" spans="1:9" x14ac:dyDescent="0.3">
      <c r="C37" s="5"/>
      <c r="D37" s="5"/>
      <c r="E37" s="5"/>
      <c r="G37" s="8"/>
      <c r="H37" s="1"/>
      <c r="I37" s="1"/>
    </row>
    <row r="38" spans="1:9" x14ac:dyDescent="0.3">
      <c r="A38" s="1" t="s">
        <v>19</v>
      </c>
      <c r="C38" s="5">
        <f>SUM(C8+C15+C25+C31+C36)</f>
        <v>4655.9417019663751</v>
      </c>
      <c r="D38" s="5">
        <f>SUM(D8+D15+D25+D31+D36)</f>
        <v>3470.4518526381394</v>
      </c>
      <c r="E38" s="5">
        <f>SUM(E8+E15+E25+E31+E34+E36)</f>
        <v>3502.2883229222261</v>
      </c>
      <c r="G38" s="8">
        <f>SUM(G8+G15+G25+G31+G36)</f>
        <v>3856.2806339171584</v>
      </c>
      <c r="H38" s="1">
        <f>SUM(H8+H15+H25+H31+H34+H36)</f>
        <v>2637.3498706349519</v>
      </c>
      <c r="I38" s="1">
        <f>SUM(I8+I15+I25+I31+I34+I36)</f>
        <v>3812.9138706349522</v>
      </c>
    </row>
    <row r="39" spans="1:9" x14ac:dyDescent="0.3">
      <c r="A39" t="s">
        <v>20</v>
      </c>
      <c r="C39" s="5">
        <f>C38/(C17*100)</f>
        <v>0.35814936168972117</v>
      </c>
      <c r="D39" s="5">
        <f>D38/(D17*100)</f>
        <v>0.26695783481831842</v>
      </c>
      <c r="E39" s="5">
        <f>E38/(E27*100)</f>
        <v>0.26940679407094048</v>
      </c>
      <c r="G39" s="8">
        <f>G38/(G17*100)</f>
        <v>0.29663697183978144</v>
      </c>
      <c r="H39" s="1">
        <f>H38/(H27*100)</f>
        <v>0.20287306697191937</v>
      </c>
      <c r="I39" s="1">
        <f>I38/(I27*100)</f>
        <v>0.29330106697191938</v>
      </c>
    </row>
  </sheetData>
  <mergeCells count="2">
    <mergeCell ref="C1:E1"/>
    <mergeCell ref="G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Evaluation socioéconomique Ve v</vt:lpstr>
      <vt:lpstr>Feuil2</vt:lpstr>
      <vt:lpstr>Feuil3</vt:lpstr>
    </vt:vector>
  </TitlesOfParts>
  <Company>SPM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AUVERLOT Dominique</dc:creator>
  <cp:lastModifiedBy>odebroca</cp:lastModifiedBy>
  <dcterms:created xsi:type="dcterms:W3CDTF">2016-08-19T13:45:34Z</dcterms:created>
  <dcterms:modified xsi:type="dcterms:W3CDTF">2016-12-16T14:28:55Z</dcterms:modified>
</cp:coreProperties>
</file>