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U:\France Stratégie\1 Projets\2022 - Qualité de l'emploi\Publication\"/>
    </mc:Choice>
  </mc:AlternateContent>
  <bookViews>
    <workbookView xWindow="0" yWindow="0" windowWidth="20490" windowHeight="6660" tabRatio="800" firstSheet="4" activeTab="11"/>
  </bookViews>
  <sheets>
    <sheet name="Sommaire " sheetId="21" r:id="rId1"/>
    <sheet name="Définition des indicateurs " sheetId="23" r:id="rId2"/>
    <sheet name="Indicateurs par groupe" sheetId="17" r:id="rId3"/>
    <sheet name="Ensemble indicateurs" sheetId="18" r:id="rId4"/>
    <sheet name="Indicateurs Supplémentaires" sheetId="22" r:id="rId5"/>
    <sheet name="Dim 1 - Salaires" sheetId="1" r:id="rId6"/>
    <sheet name="Dim 2 - Conditions emploi" sheetId="2" r:id="rId7"/>
    <sheet name="Dim 3 - Conditions travail " sheetId="3" r:id="rId8"/>
    <sheet name="Dim 4 - Temps de travail" sheetId="4" r:id="rId9"/>
    <sheet name="Dim 5 - Carrières Formation" sheetId="5" r:id="rId10"/>
    <sheet name="Dim 6 représentation " sheetId="6" r:id="rId11"/>
    <sheet name="Scores" sheetId="24" r:id="rId12"/>
  </sheets>
  <definedNames>
    <definedName name="_xlnm._FilterDatabase" localSheetId="5" hidden="1">'Dim 1 - Salaires'!$A$4:$F$92</definedName>
    <definedName name="_xlnm._FilterDatabase" localSheetId="6" hidden="1">'Dim 2 - Conditions emploi'!$A$4:$G$4</definedName>
    <definedName name="_xlnm._FilterDatabase" localSheetId="7" hidden="1">'Dim 3 - Conditions travail '!$A$4:$O$4</definedName>
    <definedName name="_xlnm._FilterDatabase" localSheetId="8" hidden="1">'Dim 4 - Temps de travail'!$A$4:$L$4</definedName>
    <definedName name="_xlnm._FilterDatabase" localSheetId="9" hidden="1">'Dim 5 - Carrières Formation'!$A$4:$K$4</definedName>
    <definedName name="_xlnm._FilterDatabase" localSheetId="10" hidden="1">'Dim 6 représentation '!$A$4:$F$4</definedName>
    <definedName name="_xlnm._FilterDatabase" localSheetId="3" hidden="1">'Ensemble indicateurs'!$A$5:$AS$5</definedName>
  </definedNames>
  <calcPr calcId="162913"/>
</workbook>
</file>

<file path=xl/calcChain.xml><?xml version="1.0" encoding="utf-8"?>
<calcChain xmlns="http://schemas.openxmlformats.org/spreadsheetml/2006/main">
  <c r="I105" i="24" l="1"/>
  <c r="H105" i="24"/>
  <c r="G105" i="24"/>
  <c r="F105" i="24"/>
  <c r="E105" i="24"/>
  <c r="D105" i="24"/>
  <c r="I104" i="24"/>
  <c r="H104" i="24"/>
  <c r="G104" i="24"/>
  <c r="F104" i="24"/>
  <c r="E104" i="24"/>
  <c r="D104" i="24"/>
  <c r="I103" i="24"/>
  <c r="H103" i="24"/>
  <c r="G103" i="24"/>
  <c r="F103" i="24"/>
  <c r="E103" i="24"/>
  <c r="D103" i="24"/>
  <c r="I102" i="24"/>
  <c r="H102" i="24"/>
  <c r="G102" i="24"/>
  <c r="F102" i="24"/>
  <c r="E102" i="24"/>
  <c r="D102" i="24"/>
  <c r="I101" i="24"/>
  <c r="H101" i="24"/>
  <c r="G101" i="24"/>
  <c r="F101" i="24"/>
  <c r="E101" i="24"/>
  <c r="D101" i="24"/>
  <c r="I100" i="24"/>
  <c r="H100" i="24"/>
  <c r="G100" i="24"/>
  <c r="F100" i="24"/>
  <c r="E100" i="24"/>
  <c r="D100" i="24"/>
  <c r="I98" i="24"/>
  <c r="H98" i="24"/>
  <c r="G98" i="24"/>
  <c r="F98" i="24"/>
  <c r="E98" i="24"/>
  <c r="D98" i="24"/>
  <c r="I96" i="24"/>
  <c r="H96" i="24"/>
  <c r="G96" i="24"/>
  <c r="F96" i="24"/>
  <c r="E96" i="24"/>
  <c r="D96" i="24"/>
  <c r="I95" i="24"/>
  <c r="H95" i="24"/>
  <c r="G95" i="24"/>
  <c r="F95" i="24"/>
  <c r="E95" i="24"/>
  <c r="D95" i="24"/>
  <c r="I94" i="24"/>
  <c r="H94" i="24"/>
  <c r="G94" i="24"/>
  <c r="F94" i="24"/>
  <c r="E94" i="24"/>
  <c r="D94" i="24"/>
  <c r="D98" i="22" l="1"/>
  <c r="E98" i="22"/>
  <c r="F98" i="22"/>
  <c r="G98" i="22"/>
  <c r="H98" i="22"/>
  <c r="I98" i="22"/>
  <c r="J98" i="22"/>
  <c r="K98" i="22"/>
  <c r="L98" i="22"/>
  <c r="M98" i="22"/>
  <c r="N98" i="22"/>
  <c r="O98" i="22"/>
  <c r="D99" i="22"/>
  <c r="E99" i="22"/>
  <c r="F99" i="22"/>
  <c r="G99" i="22"/>
  <c r="H99" i="22"/>
  <c r="I99" i="22"/>
  <c r="J99" i="22"/>
  <c r="K99" i="22"/>
  <c r="L99" i="22"/>
  <c r="M99" i="22"/>
  <c r="N99" i="22"/>
  <c r="O99" i="22"/>
  <c r="D100" i="22"/>
  <c r="E100" i="22"/>
  <c r="F100" i="22"/>
  <c r="G100" i="22"/>
  <c r="H100" i="22"/>
  <c r="I100" i="22"/>
  <c r="J100" i="22"/>
  <c r="K100" i="22"/>
  <c r="L100" i="22"/>
  <c r="M100" i="22"/>
  <c r="N100" i="22"/>
  <c r="O100" i="22"/>
  <c r="D105" i="22"/>
  <c r="E105" i="22"/>
  <c r="F105" i="22"/>
  <c r="G105" i="22"/>
  <c r="H105" i="22"/>
  <c r="I105" i="22"/>
  <c r="J105" i="22"/>
  <c r="K105" i="22"/>
  <c r="L105" i="22"/>
  <c r="M105" i="22"/>
  <c r="N105" i="22"/>
  <c r="O105" i="22"/>
  <c r="D106" i="22"/>
  <c r="E106" i="22"/>
  <c r="F106" i="22"/>
  <c r="G106" i="22"/>
  <c r="H106" i="22"/>
  <c r="I106" i="22"/>
  <c r="J106" i="22"/>
  <c r="K106" i="22"/>
  <c r="L106" i="22"/>
  <c r="M106" i="22"/>
  <c r="N106" i="22"/>
  <c r="O106" i="22"/>
  <c r="D107" i="22"/>
  <c r="E107" i="22"/>
  <c r="F107" i="22"/>
  <c r="G107" i="22"/>
  <c r="H107" i="22"/>
  <c r="I107" i="22"/>
  <c r="J107" i="22"/>
  <c r="K107" i="22"/>
  <c r="L107" i="22"/>
  <c r="M107" i="22"/>
  <c r="N107" i="22"/>
  <c r="O107" i="22"/>
  <c r="D108" i="22"/>
  <c r="E108" i="22"/>
  <c r="F108" i="22"/>
  <c r="G108" i="22"/>
  <c r="H108" i="22"/>
  <c r="I108" i="22"/>
  <c r="J108" i="22"/>
  <c r="K108" i="22"/>
  <c r="L108" i="22"/>
  <c r="M108" i="22"/>
  <c r="N108" i="22"/>
  <c r="O108" i="22"/>
  <c r="D109" i="22"/>
  <c r="E109" i="22"/>
  <c r="F109" i="22"/>
  <c r="G109" i="22"/>
  <c r="H109" i="22"/>
  <c r="I109" i="22"/>
  <c r="J109" i="22"/>
  <c r="K109" i="22"/>
  <c r="L109" i="22"/>
  <c r="M109" i="22"/>
  <c r="N109" i="22"/>
  <c r="O109" i="22"/>
  <c r="D110" i="22"/>
  <c r="E110" i="22"/>
  <c r="F110" i="22"/>
  <c r="G110" i="22"/>
  <c r="H110" i="22"/>
  <c r="I110" i="22"/>
  <c r="J110" i="22"/>
  <c r="K110" i="22"/>
  <c r="L110" i="22"/>
  <c r="M110" i="22"/>
  <c r="N110" i="22"/>
  <c r="O110" i="22"/>
  <c r="F48" i="17" l="1"/>
  <c r="F106" i="6" l="1"/>
  <c r="E106" i="6"/>
  <c r="C106" i="6"/>
  <c r="F105" i="6"/>
  <c r="E105" i="6"/>
  <c r="C105" i="6"/>
  <c r="F104" i="6"/>
  <c r="E104" i="6"/>
  <c r="C104" i="6"/>
  <c r="F103" i="6"/>
  <c r="E103" i="6"/>
  <c r="C103" i="6"/>
  <c r="F102" i="6"/>
  <c r="E102" i="6"/>
  <c r="C102" i="6"/>
  <c r="F101" i="6"/>
  <c r="E101" i="6"/>
  <c r="C101" i="6"/>
  <c r="F96" i="6"/>
  <c r="E96" i="6"/>
  <c r="C96" i="6"/>
  <c r="F95" i="6"/>
  <c r="E95" i="6"/>
  <c r="C95" i="6"/>
  <c r="F94" i="6"/>
  <c r="E94" i="6"/>
  <c r="C94" i="6"/>
  <c r="K106" i="5"/>
  <c r="J106" i="5"/>
  <c r="I106" i="5"/>
  <c r="H106" i="5"/>
  <c r="F106" i="5"/>
  <c r="E106" i="5"/>
  <c r="D106" i="5"/>
  <c r="C106" i="5"/>
  <c r="J105" i="5"/>
  <c r="I105" i="5"/>
  <c r="H105" i="5"/>
  <c r="F105" i="5"/>
  <c r="E105" i="5"/>
  <c r="D105" i="5"/>
  <c r="C105" i="5"/>
  <c r="J104" i="5"/>
  <c r="I104" i="5"/>
  <c r="H104" i="5"/>
  <c r="F104" i="5"/>
  <c r="E104" i="5"/>
  <c r="D104" i="5"/>
  <c r="C104" i="5"/>
  <c r="J103" i="5"/>
  <c r="I103" i="5"/>
  <c r="H103" i="5"/>
  <c r="F103" i="5"/>
  <c r="E103" i="5"/>
  <c r="D103" i="5"/>
  <c r="C103" i="5"/>
  <c r="J102" i="5"/>
  <c r="I102" i="5"/>
  <c r="H102" i="5"/>
  <c r="F102" i="5"/>
  <c r="E102" i="5"/>
  <c r="D102" i="5"/>
  <c r="C102" i="5"/>
  <c r="J101" i="5"/>
  <c r="I101" i="5"/>
  <c r="H101" i="5"/>
  <c r="F101" i="5"/>
  <c r="E101" i="5"/>
  <c r="D101" i="5"/>
  <c r="C101" i="5"/>
  <c r="J96" i="5"/>
  <c r="I96" i="5"/>
  <c r="H96" i="5"/>
  <c r="F96" i="5"/>
  <c r="E96" i="5"/>
  <c r="D96" i="5"/>
  <c r="C96" i="5"/>
  <c r="J95" i="5"/>
  <c r="I95" i="5"/>
  <c r="H95" i="5"/>
  <c r="F95" i="5"/>
  <c r="E95" i="5"/>
  <c r="D95" i="5"/>
  <c r="C95" i="5"/>
  <c r="J94" i="5"/>
  <c r="I94" i="5"/>
  <c r="H94" i="5"/>
  <c r="F94" i="5"/>
  <c r="E94" i="5"/>
  <c r="D94" i="5"/>
  <c r="C94" i="5"/>
  <c r="L106" i="4"/>
  <c r="J106" i="4"/>
  <c r="I106" i="4"/>
  <c r="H106" i="4"/>
  <c r="G106" i="4"/>
  <c r="F106" i="4"/>
  <c r="E106" i="4"/>
  <c r="D106" i="4"/>
  <c r="L105" i="4"/>
  <c r="J105" i="4"/>
  <c r="I105" i="4"/>
  <c r="H105" i="4"/>
  <c r="G105" i="4"/>
  <c r="F105" i="4"/>
  <c r="E105" i="4"/>
  <c r="D105" i="4"/>
  <c r="L104" i="4"/>
  <c r="J104" i="4"/>
  <c r="I104" i="4"/>
  <c r="H104" i="4"/>
  <c r="G104" i="4"/>
  <c r="F104" i="4"/>
  <c r="E104" i="4"/>
  <c r="D104" i="4"/>
  <c r="L103" i="4"/>
  <c r="J103" i="4"/>
  <c r="I103" i="4"/>
  <c r="H103" i="4"/>
  <c r="G103" i="4"/>
  <c r="F103" i="4"/>
  <c r="E103" i="4"/>
  <c r="D103" i="4"/>
  <c r="L102" i="4"/>
  <c r="J102" i="4"/>
  <c r="I102" i="4"/>
  <c r="H102" i="4"/>
  <c r="G102" i="4"/>
  <c r="F102" i="4"/>
  <c r="E102" i="4"/>
  <c r="D102" i="4"/>
  <c r="L101" i="4"/>
  <c r="J101" i="4"/>
  <c r="I101" i="4"/>
  <c r="H101" i="4"/>
  <c r="G101" i="4"/>
  <c r="F101" i="4"/>
  <c r="E101" i="4"/>
  <c r="D101" i="4"/>
  <c r="L96" i="4"/>
  <c r="J96" i="4"/>
  <c r="I96" i="4"/>
  <c r="H96" i="4"/>
  <c r="G96" i="4"/>
  <c r="F96" i="4"/>
  <c r="E96" i="4"/>
  <c r="D96" i="4"/>
  <c r="L95" i="4"/>
  <c r="J95" i="4"/>
  <c r="I95" i="4"/>
  <c r="H95" i="4"/>
  <c r="G95" i="4"/>
  <c r="F95" i="4"/>
  <c r="E95" i="4"/>
  <c r="D95" i="4"/>
  <c r="L94" i="4"/>
  <c r="J94" i="4"/>
  <c r="I94" i="4"/>
  <c r="H94" i="4"/>
  <c r="G94" i="4"/>
  <c r="F94" i="4"/>
  <c r="E94" i="4"/>
  <c r="D94" i="4"/>
  <c r="O106" i="3"/>
  <c r="N106" i="3"/>
  <c r="M106" i="3"/>
  <c r="L106" i="3"/>
  <c r="K106" i="3"/>
  <c r="J106" i="3"/>
  <c r="H106" i="3"/>
  <c r="G106" i="3"/>
  <c r="F106" i="3"/>
  <c r="E106" i="3"/>
  <c r="D106" i="3"/>
  <c r="O105" i="3"/>
  <c r="N105" i="3"/>
  <c r="M105" i="3"/>
  <c r="L105" i="3"/>
  <c r="K105" i="3"/>
  <c r="J105" i="3"/>
  <c r="H105" i="3"/>
  <c r="G105" i="3"/>
  <c r="F105" i="3"/>
  <c r="E105" i="3"/>
  <c r="D105" i="3"/>
  <c r="O104" i="3"/>
  <c r="N104" i="3"/>
  <c r="M104" i="3"/>
  <c r="L104" i="3"/>
  <c r="K104" i="3"/>
  <c r="J104" i="3"/>
  <c r="H104" i="3"/>
  <c r="G104" i="3"/>
  <c r="F104" i="3"/>
  <c r="E104" i="3"/>
  <c r="D104" i="3"/>
  <c r="O103" i="3"/>
  <c r="N103" i="3"/>
  <c r="M103" i="3"/>
  <c r="L103" i="3"/>
  <c r="K103" i="3"/>
  <c r="J103" i="3"/>
  <c r="H103" i="3"/>
  <c r="G103" i="3"/>
  <c r="F103" i="3"/>
  <c r="E103" i="3"/>
  <c r="D103" i="3"/>
  <c r="O102" i="3"/>
  <c r="N102" i="3"/>
  <c r="M102" i="3"/>
  <c r="L102" i="3"/>
  <c r="K102" i="3"/>
  <c r="J102" i="3"/>
  <c r="H102" i="3"/>
  <c r="G102" i="3"/>
  <c r="F102" i="3"/>
  <c r="E102" i="3"/>
  <c r="D102" i="3"/>
  <c r="O101" i="3"/>
  <c r="N101" i="3"/>
  <c r="M101" i="3"/>
  <c r="L101" i="3"/>
  <c r="K101" i="3"/>
  <c r="J101" i="3"/>
  <c r="H101" i="3"/>
  <c r="G101" i="3"/>
  <c r="F101" i="3"/>
  <c r="E101" i="3"/>
  <c r="D101" i="3"/>
  <c r="O96" i="3"/>
  <c r="N96" i="3"/>
  <c r="M96" i="3"/>
  <c r="L96" i="3"/>
  <c r="K96" i="3"/>
  <c r="J96" i="3"/>
  <c r="H96" i="3"/>
  <c r="G96" i="3"/>
  <c r="F96" i="3"/>
  <c r="E96" i="3"/>
  <c r="D96" i="3"/>
  <c r="O95" i="3"/>
  <c r="N95" i="3"/>
  <c r="M95" i="3"/>
  <c r="L95" i="3"/>
  <c r="K95" i="3"/>
  <c r="J95" i="3"/>
  <c r="H95" i="3"/>
  <c r="G95" i="3"/>
  <c r="F95" i="3"/>
  <c r="E95" i="3"/>
  <c r="D95" i="3"/>
  <c r="O94" i="3"/>
  <c r="N94" i="3"/>
  <c r="M94" i="3"/>
  <c r="L94" i="3"/>
  <c r="K94" i="3"/>
  <c r="J94" i="3"/>
  <c r="H94" i="3"/>
  <c r="G94" i="3"/>
  <c r="F94" i="3"/>
  <c r="E94" i="3"/>
  <c r="D94" i="3"/>
  <c r="H106" i="2"/>
  <c r="G106" i="2"/>
  <c r="F106" i="2"/>
  <c r="E106" i="2"/>
  <c r="D106" i="2"/>
  <c r="H105" i="2"/>
  <c r="G105" i="2"/>
  <c r="F105" i="2"/>
  <c r="E105" i="2"/>
  <c r="D105" i="2"/>
  <c r="H104" i="2"/>
  <c r="G104" i="2"/>
  <c r="F104" i="2"/>
  <c r="E104" i="2"/>
  <c r="D104" i="2"/>
  <c r="H103" i="2"/>
  <c r="G103" i="2"/>
  <c r="F103" i="2"/>
  <c r="E103" i="2"/>
  <c r="D103" i="2"/>
  <c r="H102" i="2"/>
  <c r="G102" i="2"/>
  <c r="F102" i="2"/>
  <c r="E102" i="2"/>
  <c r="D102" i="2"/>
  <c r="H101" i="2"/>
  <c r="G101" i="2"/>
  <c r="F101" i="2"/>
  <c r="E101" i="2"/>
  <c r="D101" i="2"/>
  <c r="H96" i="2"/>
  <c r="G96" i="2"/>
  <c r="F96" i="2"/>
  <c r="E96" i="2"/>
  <c r="D96" i="2"/>
  <c r="H95" i="2"/>
  <c r="G95" i="2"/>
  <c r="F95" i="2"/>
  <c r="E95" i="2"/>
  <c r="D95" i="2"/>
  <c r="H94" i="2"/>
  <c r="G94" i="2"/>
  <c r="F94" i="2"/>
  <c r="E94" i="2"/>
  <c r="D94" i="2"/>
  <c r="H106" i="1"/>
  <c r="F106" i="1"/>
  <c r="E106" i="1"/>
  <c r="D106" i="1"/>
  <c r="H105" i="1"/>
  <c r="F105" i="1"/>
  <c r="E105" i="1"/>
  <c r="D105" i="1"/>
  <c r="H104" i="1"/>
  <c r="F104" i="1"/>
  <c r="E104" i="1"/>
  <c r="D104" i="1"/>
  <c r="H103" i="1"/>
  <c r="F103" i="1"/>
  <c r="E103" i="1"/>
  <c r="D103" i="1"/>
  <c r="H102" i="1"/>
  <c r="F102" i="1"/>
  <c r="E102" i="1"/>
  <c r="D102" i="1"/>
  <c r="H101" i="1"/>
  <c r="F101" i="1"/>
  <c r="E101" i="1"/>
  <c r="D101" i="1"/>
  <c r="H96" i="1"/>
  <c r="F96" i="1"/>
  <c r="E96" i="1"/>
  <c r="D96" i="1"/>
  <c r="H95" i="1"/>
  <c r="F95" i="1"/>
  <c r="E95" i="1"/>
  <c r="D95" i="1"/>
  <c r="H94" i="1"/>
  <c r="F94" i="1"/>
  <c r="E94" i="1"/>
  <c r="D94" i="1"/>
  <c r="AC107" i="18"/>
  <c r="AB107" i="18"/>
  <c r="Z107" i="18"/>
  <c r="Y107" i="18"/>
  <c r="X107" i="18"/>
  <c r="W107" i="18"/>
  <c r="V107" i="18"/>
  <c r="U107" i="18"/>
  <c r="T107" i="18"/>
  <c r="S107" i="18"/>
  <c r="R107" i="18"/>
  <c r="Q107" i="18"/>
  <c r="P107" i="18"/>
  <c r="O107" i="18"/>
  <c r="N107" i="18"/>
  <c r="M107" i="18"/>
  <c r="L107" i="18"/>
  <c r="K107" i="18"/>
  <c r="J107" i="18"/>
  <c r="I107" i="18"/>
  <c r="H107" i="18"/>
  <c r="G107" i="18"/>
  <c r="F107" i="18"/>
  <c r="E107" i="18"/>
  <c r="D107" i="18"/>
  <c r="C107" i="18"/>
  <c r="AC106" i="18"/>
  <c r="AB106" i="18"/>
  <c r="Z106" i="18"/>
  <c r="Y106" i="18"/>
  <c r="X106" i="18"/>
  <c r="W106" i="18"/>
  <c r="V106" i="18"/>
  <c r="U106" i="18"/>
  <c r="T106" i="18"/>
  <c r="S106" i="18"/>
  <c r="R106" i="18"/>
  <c r="Q106" i="18"/>
  <c r="P106" i="18"/>
  <c r="O106" i="18"/>
  <c r="N106" i="18"/>
  <c r="M106" i="18"/>
  <c r="L106" i="18"/>
  <c r="K106" i="18"/>
  <c r="J106" i="18"/>
  <c r="I106" i="18"/>
  <c r="H106" i="18"/>
  <c r="G106" i="18"/>
  <c r="F106" i="18"/>
  <c r="E106" i="18"/>
  <c r="D106" i="18"/>
  <c r="C106" i="18"/>
  <c r="AC105" i="18"/>
  <c r="AB105" i="18"/>
  <c r="Z105" i="18"/>
  <c r="Y105" i="18"/>
  <c r="X105" i="18"/>
  <c r="W105" i="18"/>
  <c r="V105" i="18"/>
  <c r="U105" i="18"/>
  <c r="T105" i="18"/>
  <c r="S105" i="18"/>
  <c r="R105" i="18"/>
  <c r="Q105" i="18"/>
  <c r="P105" i="18"/>
  <c r="O105" i="18"/>
  <c r="N105" i="18"/>
  <c r="M105" i="18"/>
  <c r="L105" i="18"/>
  <c r="K105" i="18"/>
  <c r="J105" i="18"/>
  <c r="I105" i="18"/>
  <c r="H105" i="18"/>
  <c r="G105" i="18"/>
  <c r="F105" i="18"/>
  <c r="E105" i="18"/>
  <c r="D105" i="18"/>
  <c r="C105" i="18"/>
  <c r="AC104" i="18"/>
  <c r="AB104" i="18"/>
  <c r="Z104" i="18"/>
  <c r="Y104" i="18"/>
  <c r="X104" i="18"/>
  <c r="W104" i="18"/>
  <c r="V104" i="18"/>
  <c r="U104" i="18"/>
  <c r="T104" i="18"/>
  <c r="S104" i="18"/>
  <c r="R104" i="18"/>
  <c r="Q104" i="18"/>
  <c r="P104" i="18"/>
  <c r="O104" i="18"/>
  <c r="N104" i="18"/>
  <c r="M104" i="18"/>
  <c r="L104" i="18"/>
  <c r="K104" i="18"/>
  <c r="J104" i="18"/>
  <c r="I104" i="18"/>
  <c r="H104" i="18"/>
  <c r="G104" i="18"/>
  <c r="F104" i="18"/>
  <c r="E104" i="18"/>
  <c r="D104" i="18"/>
  <c r="C104" i="18"/>
  <c r="AC103" i="18"/>
  <c r="AB103" i="18"/>
  <c r="Z103" i="18"/>
  <c r="Y103" i="18"/>
  <c r="X103" i="18"/>
  <c r="W103" i="18"/>
  <c r="V103" i="18"/>
  <c r="U103" i="18"/>
  <c r="T103" i="18"/>
  <c r="S103" i="18"/>
  <c r="R103" i="18"/>
  <c r="Q103" i="18"/>
  <c r="P103" i="18"/>
  <c r="O103" i="18"/>
  <c r="N103" i="18"/>
  <c r="M103" i="18"/>
  <c r="L103" i="18"/>
  <c r="K103" i="18"/>
  <c r="J103" i="18"/>
  <c r="I103" i="18"/>
  <c r="H103" i="18"/>
  <c r="G103" i="18"/>
  <c r="F103" i="18"/>
  <c r="E103" i="18"/>
  <c r="D103" i="18"/>
  <c r="C103" i="18"/>
  <c r="AC102" i="18"/>
  <c r="AB102" i="18"/>
  <c r="Z102" i="18"/>
  <c r="Y102" i="18"/>
  <c r="X102" i="18"/>
  <c r="W102" i="18"/>
  <c r="V102" i="18"/>
  <c r="U102" i="18"/>
  <c r="T102" i="18"/>
  <c r="S102" i="18"/>
  <c r="R102" i="18"/>
  <c r="Q102" i="18"/>
  <c r="P102" i="18"/>
  <c r="O102" i="18"/>
  <c r="N102" i="18"/>
  <c r="M102" i="18"/>
  <c r="L102" i="18"/>
  <c r="K102" i="18"/>
  <c r="J102" i="18"/>
  <c r="I102" i="18"/>
  <c r="H102" i="18"/>
  <c r="G102" i="18"/>
  <c r="F102" i="18"/>
  <c r="E102" i="18"/>
  <c r="D102" i="18"/>
  <c r="C102" i="18"/>
  <c r="AC97" i="18"/>
  <c r="AB97" i="18"/>
  <c r="Z97" i="18"/>
  <c r="Y97" i="18"/>
  <c r="X97" i="18"/>
  <c r="W97" i="18"/>
  <c r="V97" i="18"/>
  <c r="U97" i="18"/>
  <c r="T97" i="18"/>
  <c r="S97" i="18"/>
  <c r="R97" i="18"/>
  <c r="Q97" i="18"/>
  <c r="P97" i="18"/>
  <c r="O97" i="18"/>
  <c r="N97" i="18"/>
  <c r="M97" i="18"/>
  <c r="L97" i="18"/>
  <c r="K97" i="18"/>
  <c r="J97" i="18"/>
  <c r="I97" i="18"/>
  <c r="H97" i="18"/>
  <c r="G97" i="18"/>
  <c r="F97" i="18"/>
  <c r="E97" i="18"/>
  <c r="D97" i="18"/>
  <c r="C97" i="18"/>
  <c r="AC96" i="18"/>
  <c r="AB96" i="18"/>
  <c r="Z96" i="18"/>
  <c r="Y96" i="18"/>
  <c r="X96" i="18"/>
  <c r="W96" i="18"/>
  <c r="V96" i="18"/>
  <c r="U96" i="18"/>
  <c r="T96" i="18"/>
  <c r="S96" i="18"/>
  <c r="R96" i="18"/>
  <c r="Q96" i="18"/>
  <c r="P96" i="18"/>
  <c r="O96" i="18"/>
  <c r="N96" i="18"/>
  <c r="M96" i="18"/>
  <c r="L96" i="18"/>
  <c r="K96" i="18"/>
  <c r="J96" i="18"/>
  <c r="I96" i="18"/>
  <c r="H96" i="18"/>
  <c r="G96" i="18"/>
  <c r="F96" i="18"/>
  <c r="E96" i="18"/>
  <c r="D96" i="18"/>
  <c r="C96" i="18"/>
  <c r="AC95" i="18"/>
  <c r="AB95" i="18"/>
  <c r="Z95" i="18"/>
  <c r="Y95" i="18"/>
  <c r="X95" i="18"/>
  <c r="W95" i="18"/>
  <c r="V95" i="18"/>
  <c r="U95" i="18"/>
  <c r="T95" i="18"/>
  <c r="S95" i="18"/>
  <c r="R95" i="18"/>
  <c r="Q95" i="18"/>
  <c r="P95" i="18"/>
  <c r="O95" i="18"/>
  <c r="N95" i="18"/>
  <c r="M95" i="18"/>
  <c r="L95" i="18"/>
  <c r="K95" i="18"/>
  <c r="J95" i="18"/>
  <c r="I95" i="18"/>
  <c r="H95" i="18"/>
  <c r="G95" i="18"/>
  <c r="F95" i="18"/>
  <c r="E95" i="18"/>
  <c r="D95" i="18"/>
  <c r="C95" i="18"/>
</calcChain>
</file>

<file path=xl/sharedStrings.xml><?xml version="1.0" encoding="utf-8"?>
<sst xmlns="http://schemas.openxmlformats.org/spreadsheetml/2006/main" count="1602" uniqueCount="359">
  <si>
    <t>SAS Output</t>
  </si>
  <si>
    <t>A0Z : Agriculteurs, éleveurs, sylviculteurs, bûcherons</t>
  </si>
  <si>
    <t>A1Z : Maraîchers, jardiniers, viticulteurs</t>
  </si>
  <si>
    <t>A2Z : Techniciens et cadres de l'agriculture</t>
  </si>
  <si>
    <t>A3Z : Marins, pêcheurs, aquaculteurs</t>
  </si>
  <si>
    <t>B0Z : Ouvriers non qualifiés du gros œuvre du bâtiment, des travaux publics, du béton et de l'extraction</t>
  </si>
  <si>
    <t>B1Z : Ouvriers qualifiés des travaux publics, du béton et de l'extraction</t>
  </si>
  <si>
    <t>B2Z : Ouvriers qualifiés du gros œuvre du bâtiment</t>
  </si>
  <si>
    <t>B3Z : Ouvriers non qualifiés du second œuvre du bâtiment</t>
  </si>
  <si>
    <t>B4Z : Ouvriers qualifiés du second œuvre du bâtiment</t>
  </si>
  <si>
    <t>B5Z : Conducteurs d'engins du bâtiment et des travaux publics</t>
  </si>
  <si>
    <t>B6Z : Techniciens et agents de maîtrise du bâtiment et des travaux publics</t>
  </si>
  <si>
    <t>B7Z : Cadres du bâtiment et des travaux publics</t>
  </si>
  <si>
    <t>C0Z : Ouvriers non qualifiés de l'électricité et de l'électronique</t>
  </si>
  <si>
    <t>C1Z : Ouvriers qualifiés de l'électricité et de l'électronique</t>
  </si>
  <si>
    <t>C2Z : Techniciens et agents de maîtrise de l'électricité et de l'électronique</t>
  </si>
  <si>
    <t>D0Z : Ouvriers non qualifiés travaillant par enlèvement ou formage de métal</t>
  </si>
  <si>
    <t>D1Z : Ouvriers qualifiés travaillant par enlèvement de métal</t>
  </si>
  <si>
    <t>D2Z : Ouvriers qualifiés travaillant par formage de métal</t>
  </si>
  <si>
    <t>D3Z : Ouvriers non qualifiés de la mécanique</t>
  </si>
  <si>
    <t>D4Z : Ouvriers qualifiés de la mécanique</t>
  </si>
  <si>
    <t>D6Z : Techniciens et agents de maîtrise des industries mécaniques</t>
  </si>
  <si>
    <t>E0Z : Ouvriers non qualifiés des industries de process</t>
  </si>
  <si>
    <t>E1Z : Ouvriers qualifiés des industries de process</t>
  </si>
  <si>
    <t>E2Z : Techniciens et agents de maîtrise des industries de process</t>
  </si>
  <si>
    <t>F0Z : Ouvriers non qualifiés du textile et du cuir</t>
  </si>
  <si>
    <t>F1Z : Ouvriers qualifiés du textile et du cuir</t>
  </si>
  <si>
    <t>F2Z : Ouvriers non qualifiés du travail du bois et de l'ameublement</t>
  </si>
  <si>
    <t>F3Z : Ouvriers qualifiés du travail du bois et de l'ameublement</t>
  </si>
  <si>
    <t>F4Z : Ouvriers des industries graphiques</t>
  </si>
  <si>
    <t>F5Z : Techniciens et agents de maîtrise des matériaux souples, du bois et des industries graphiques</t>
  </si>
  <si>
    <t>G0A : Ouvriers qualifiés de la maintenance</t>
  </si>
  <si>
    <t>G0B : Ouvriers qualifiés de la réparation automobile</t>
  </si>
  <si>
    <t>G1Z : Techniciens et agents de maîtrise de la maintenance</t>
  </si>
  <si>
    <t>H0Z : Ingénieurs et cadres techniques de l'industrie</t>
  </si>
  <si>
    <t>J0Z : Ouvriers non qualifiés de la manutention</t>
  </si>
  <si>
    <t>J1Z : Ouvriers qualifiés de la manutention</t>
  </si>
  <si>
    <t>J3Z : Conducteurs de véhicules</t>
  </si>
  <si>
    <t>J4Z : Agents d'exploitation des transports</t>
  </si>
  <si>
    <t>J5Z : Agents administratifs et commerciaux des transports et du tourisme</t>
  </si>
  <si>
    <t>J6Z : Cadres des transports, de la logistique et navigants de l'aviation</t>
  </si>
  <si>
    <t>K0Z : Artisans et ouvriers artisanaux</t>
  </si>
  <si>
    <t>L0Z : Secrétaires</t>
  </si>
  <si>
    <t>L1Z : Employés de la comptabilité</t>
  </si>
  <si>
    <t>L2Z : Employés administratifs d'entreprise</t>
  </si>
  <si>
    <t>L3Z : Secrétaires de direction</t>
  </si>
  <si>
    <t>L4Z : Techniciens des services administratifs, comptables et financiers</t>
  </si>
  <si>
    <t>L5Z : Cadres des services administratifs, comptables et financiers</t>
  </si>
  <si>
    <t>L6Z : Dirigeants d'entreprises</t>
  </si>
  <si>
    <t>M0Z : Employés et opérateurs de l'informatique</t>
  </si>
  <si>
    <t>M1Z : Techniciens de l'informatique</t>
  </si>
  <si>
    <t>M2Z : Ingénieurs de l'informatique</t>
  </si>
  <si>
    <t>N0Z : Personnels d'études et de recherche</t>
  </si>
  <si>
    <t>P0Z : Employés administratifs de la fonction publique (catégorie C et assimilés)</t>
  </si>
  <si>
    <t>P1Z : Professions intermédiaires administratives de la fonction publique (catégorie B et assimilés)</t>
  </si>
  <si>
    <t>P2Z : Cadres de la fonction publique (catégorie A et assimilés)</t>
  </si>
  <si>
    <t>P3Z : Professionnels du droit (hors juristes en entreprise)</t>
  </si>
  <si>
    <t>P4Z : Armée, police, pompiers</t>
  </si>
  <si>
    <t>Q0Z : Employés de la banque et des assurances</t>
  </si>
  <si>
    <t>Q1Z : Techniciens de la banque et des assurances</t>
  </si>
  <si>
    <t>Q2Z : Cadres de la banque et des assurances</t>
  </si>
  <si>
    <t>R0Z : Caissiers, employés de libre service</t>
  </si>
  <si>
    <t>R1Z : Vendeurs</t>
  </si>
  <si>
    <t>R2Z : Attachés commerciaux et représentants</t>
  </si>
  <si>
    <t>R3Z : Maîtrise des magasins et intermédiaires du commerce</t>
  </si>
  <si>
    <t>R4Z : Cadres commerciaux et technico-commerciaux</t>
  </si>
  <si>
    <t>S0Z : Bouchers, charcutiers, boulangers</t>
  </si>
  <si>
    <t>S1Z : Cuisiniers</t>
  </si>
  <si>
    <t>S2Z : Employés et agents de maîtrise de l'hôtellerie et de la restauration</t>
  </si>
  <si>
    <t>S3Z : Patrons et cadres d'hôtels, cafés, restaurants</t>
  </si>
  <si>
    <t>T0Z : Coiffeurs, esthéticiens</t>
  </si>
  <si>
    <t>T1Z : Employés de maison</t>
  </si>
  <si>
    <t>T2A : Aides à domicile et aides ménagères</t>
  </si>
  <si>
    <t>T2B : Assistantes maternelles</t>
  </si>
  <si>
    <t>T3Z : Agents de gardiennage et de sécurité</t>
  </si>
  <si>
    <t>T4Z : Agents d'entretien</t>
  </si>
  <si>
    <t>T6Z : Employés des services divers</t>
  </si>
  <si>
    <t>U0Z : Professionnels de la communication et de l'information</t>
  </si>
  <si>
    <t>U1Z : Professionnels des arts et des spectacles</t>
  </si>
  <si>
    <t>V0Z : Aides-soignants</t>
  </si>
  <si>
    <t>V1Z : Infirmiers, sages-femmes</t>
  </si>
  <si>
    <t>V2Z : Médecins et assimilés</t>
  </si>
  <si>
    <t>V3Z : Professions para-médicales</t>
  </si>
  <si>
    <t>V4Z : Professionnels de l'action sociale et de l'orientation</t>
  </si>
  <si>
    <t>V5Z : Professionnels de l'action culturelle, sportive et surveillants</t>
  </si>
  <si>
    <t>W0Z : Enseignants</t>
  </si>
  <si>
    <t>W1Z : Formateurs</t>
  </si>
  <si>
    <t>X0Z : Professionnels de la politique et clergé</t>
  </si>
  <si>
    <t>ZZZ : Autre FAP2009, non renseignée</t>
  </si>
  <si>
    <t>ENSEMBLE</t>
  </si>
  <si>
    <t>B0Z : Ouvriers non qualifiés du gros œuvre du bâtiment, des travauxpublics, du béton et de l'extraction</t>
  </si>
  <si>
    <t>B1Z : Ouvriers qualifiés des travaux publics, du béton et del'extraction</t>
  </si>
  <si>
    <t>B6Z : Techniciens et agents de maîtrise du bâtiment et des travauxpublics</t>
  </si>
  <si>
    <t>C2Z : Techniciens et agents de maîtrise de l'électricité et del'électronique</t>
  </si>
  <si>
    <t>D0Z : Ouvriers non qualifiés travaillant par enlèvement ou formagede métal</t>
  </si>
  <si>
    <t>F5Z : Techniciens et agents de maîtrise des matériaux souples, dubois et des industries graphiques</t>
  </si>
  <si>
    <t>J5Z : Agents administratifs et commerciaux des transports et dutourisme</t>
  </si>
  <si>
    <t>J6Z : Cadres des transports, de la logistique et navigants del'aviation</t>
  </si>
  <si>
    <t>L4Z : Techniciens des services administratifs, comptables etfinanciers</t>
  </si>
  <si>
    <t>P0Z : Employés administratifs de la fonction publique (catégorie Cet assimilés)</t>
  </si>
  <si>
    <t>P1Z : Professions intermédiaires administratives de la fonctionpublique (catégorie B et assimilés)</t>
  </si>
  <si>
    <t>S2Z : Employés et agents de maîtrise de l'hôtellerie et de larestauration</t>
  </si>
  <si>
    <t>V5Z : Professionnels de l'action culturelle, sportive etsurveillants</t>
  </si>
  <si>
    <t>Accidents déclarés</t>
  </si>
  <si>
    <t>Contraintes physiques</t>
  </si>
  <si>
    <t>Pression</t>
  </si>
  <si>
    <t>Emotion</t>
  </si>
  <si>
    <t>Travail de nuit</t>
  </si>
  <si>
    <t>Travail le dimanche</t>
  </si>
  <si>
    <t>Indice de satisfaction vie pro</t>
  </si>
  <si>
    <t xml:space="preserve">Quartile 1 </t>
  </si>
  <si>
    <t xml:space="preserve">Médiane </t>
  </si>
  <si>
    <t xml:space="preserve">Quartile 3 </t>
  </si>
  <si>
    <t>Quartile 3</t>
  </si>
  <si>
    <t>Morcellement journée</t>
  </si>
  <si>
    <t xml:space="preserve">Imprévisibilité horaire </t>
  </si>
  <si>
    <t xml:space="preserve">Adhérents OS </t>
  </si>
  <si>
    <t xml:space="preserve">Difficulté concilliation </t>
  </si>
  <si>
    <t>Inactivité</t>
  </si>
  <si>
    <t>Capacité retraite</t>
  </si>
  <si>
    <t>Insatisfaction salariale</t>
  </si>
  <si>
    <t>Salaire horaire brut</t>
  </si>
  <si>
    <t>Salaire mensuel net eqtp</t>
  </si>
  <si>
    <t>Revenu salarial annuel net</t>
  </si>
  <si>
    <t>Sentiment insécurité emploi</t>
  </si>
  <si>
    <t>Transition contrat temporaire CDI</t>
  </si>
  <si>
    <t>Part CDD</t>
  </si>
  <si>
    <t>Part intérim</t>
  </si>
  <si>
    <t>Utilité sociale</t>
  </si>
  <si>
    <t>Accès à la formation non-formelle au cours du dernier trimestre</t>
  </si>
  <si>
    <t>IRP</t>
  </si>
  <si>
    <t>-</t>
  </si>
  <si>
    <t>Effectifs FAP</t>
  </si>
  <si>
    <t>Conflits éthiques</t>
  </si>
  <si>
    <t>Information/formation sur sécurité au travail</t>
  </si>
  <si>
    <t>Accident sur 5 dernières années</t>
  </si>
  <si>
    <t>Tensions avec public</t>
  </si>
  <si>
    <t xml:space="preserve">Apprendre des choses nouvelles dans mon travail </t>
  </si>
  <si>
    <t>Amélioration des revenus</t>
  </si>
  <si>
    <t>Amélioration des conditions de travail</t>
  </si>
  <si>
    <t>Apprendre des choses nouvelles au travail</t>
  </si>
  <si>
    <t xml:space="preserve">Insatisfaction salariale 
</t>
  </si>
  <si>
    <t xml:space="preserve">Revenu salarial annuel net
</t>
  </si>
  <si>
    <t xml:space="preserve">Salaire horaire brut 
</t>
  </si>
  <si>
    <t xml:space="preserve">Sentiment insécurité de l'emploi
  </t>
  </si>
  <si>
    <t xml:space="preserve">Transition contrat temporaire vers CDI 
 </t>
  </si>
  <si>
    <t xml:space="preserve">Part de CDD  </t>
  </si>
  <si>
    <t>Promotion</t>
  </si>
  <si>
    <t>Chômage</t>
  </si>
  <si>
    <t>Accès à la formation non-formelle
 au cours du dernier trimestre</t>
  </si>
  <si>
    <t>Part de l'intérim</t>
  </si>
  <si>
    <t xml:space="preserve">Problème santé sur 5 dernières Années  </t>
  </si>
  <si>
    <t xml:space="preserve">Consultation Changement </t>
  </si>
  <si>
    <t>Sentiment insécurité de l'emploi</t>
  </si>
  <si>
    <t>Part de CDD</t>
  </si>
  <si>
    <t xml:space="preserve">Part de l'intérim </t>
  </si>
  <si>
    <t xml:space="preserve">Insatisfaction salariale  </t>
  </si>
  <si>
    <t>Ensemble des salariés</t>
  </si>
  <si>
    <t xml:space="preserve">Temps parteil </t>
  </si>
  <si>
    <t>Durée Longue(&gt;44h)</t>
  </si>
  <si>
    <t>Temps partiel court (- de 24h)</t>
  </si>
  <si>
    <t>Temps partiel</t>
  </si>
  <si>
    <t xml:space="preserve">Durées longues </t>
  </si>
  <si>
    <t xml:space="preserve">Temps partiel court (- de 24h) </t>
  </si>
  <si>
    <t>durée longues</t>
  </si>
  <si>
    <t>temps partiel</t>
  </si>
  <si>
    <t xml:space="preserve">Temps partiel court </t>
  </si>
  <si>
    <t xml:space="preserve">Temps partiel </t>
  </si>
  <si>
    <t>Durée Longue (&gt;44h)</t>
  </si>
  <si>
    <t>Temps partiel court (&lt; de 24h)</t>
  </si>
  <si>
    <t>Famille professionnelle (FAP)</t>
  </si>
  <si>
    <t>groupe 1</t>
  </si>
  <si>
    <t>groupe 2</t>
  </si>
  <si>
    <t>groupe 3</t>
  </si>
  <si>
    <t>groupe 4</t>
  </si>
  <si>
    <t>groupe 5</t>
  </si>
  <si>
    <t>groupe</t>
  </si>
  <si>
    <t>Groupe</t>
  </si>
  <si>
    <t xml:space="preserve">groupe 6 </t>
  </si>
  <si>
    <t>groupe 6</t>
  </si>
  <si>
    <t>Groupe 6</t>
  </si>
  <si>
    <t xml:space="preserve">Lecture </t>
  </si>
  <si>
    <t xml:space="preserve">Source </t>
  </si>
  <si>
    <t>DADS (2018)</t>
  </si>
  <si>
    <t>Enquête emploi en continu (2017-19)</t>
  </si>
  <si>
    <t>Enquête conditions de travail (2019)</t>
  </si>
  <si>
    <t xml:space="preserve">Dimension </t>
  </si>
  <si>
    <t>Dimension 1</t>
  </si>
  <si>
    <t xml:space="preserve">Dimension 1 -Salaires </t>
  </si>
  <si>
    <t>Dimension 2 - Conditions d'emploi</t>
  </si>
  <si>
    <t xml:space="preserve">Dimension 3 - Conditions de travail </t>
  </si>
  <si>
    <t xml:space="preserve">Dimension 4 - Temps de travail </t>
  </si>
  <si>
    <t xml:space="preserve">Dimension 5 - Trajectoires et carrières </t>
  </si>
  <si>
    <t xml:space="preserve">Dimension 6 </t>
  </si>
  <si>
    <t>Dimension 6 - Représenation</t>
  </si>
  <si>
    <t>Enquête Formation et Qualification Professionnelle (2015)</t>
  </si>
  <si>
    <t>Dimension 4 - Temps de travail</t>
  </si>
  <si>
    <t>Les métiers appartenant au groupe 1 présentent en moyenne 26% de salariés qui déclarent être mal payés compte-tenu du travail qu'ils réalisent</t>
  </si>
  <si>
    <t xml:space="preserve">Les couleurs correspondent aux valeurs selon une échelle de couleur reposant sur une gradation de rouge foncé à vert foncé. Celle-ci
prend en compte la distribution et la variation des valeurs enregistrées par les groupes de métiers </t>
  </si>
  <si>
    <t>(voir encadré méthodologique)</t>
  </si>
  <si>
    <t>Indicateurs complémentaires**</t>
  </si>
  <si>
    <t>Indicateurs de classification*</t>
  </si>
  <si>
    <t>*</t>
  </si>
  <si>
    <t>Les indicateurs "de classification" sont ceux utilisés pour établir la classification des métiers (méthode de Classification Ascendante Hiérarchique - voir encadré méthodologique)</t>
  </si>
  <si>
    <t>**</t>
  </si>
  <si>
    <t>***</t>
  </si>
  <si>
    <t xml:space="preserve">Légende </t>
  </si>
  <si>
    <t xml:space="preserve">Les indicateurs "complémentaires" constituent des variables d’intérêt pour l'analyse du marché du travail </t>
  </si>
  <si>
    <t>Les indicateurs "supplementaires" rendent compte de certains aspects de la qualité de l'emploi sans pour autant avoir été utilisés dans la classification des métiers</t>
  </si>
  <si>
    <t xml:space="preserve">Indicateurs supplémentaires** </t>
  </si>
  <si>
    <t>Indicateurs supplémentaires</t>
  </si>
  <si>
    <t>Indicateurs supplémentaires***</t>
  </si>
  <si>
    <t>Indicateur supplémentaire***</t>
  </si>
  <si>
    <t xml:space="preserve">Non existant / non renseigné </t>
  </si>
  <si>
    <t xml:space="preserve">Sommaire </t>
  </si>
  <si>
    <t>Indicateurs par groupe</t>
  </si>
  <si>
    <t>Ensemble indicateurs</t>
  </si>
  <si>
    <t xml:space="preserve">Ensemble des indicateurs supplémentaires de qualité de l'emploi </t>
  </si>
  <si>
    <t xml:space="preserve">Ensemble des indicateurs de classification des métiers selon leur qualité de l'emploi </t>
  </si>
  <si>
    <t>Dim 1 - Salaires</t>
  </si>
  <si>
    <t>Indicateurs de la dimension n°1 portant sur les rémunérations</t>
  </si>
  <si>
    <t>Dim 2 - Conditions d'emploi</t>
  </si>
  <si>
    <t>Indicateurs de la dimension n°2 portant sur les conditions d'emploi</t>
  </si>
  <si>
    <t xml:space="preserve">Indicateurs de la dimension n°3 portant sur les conditions de travail </t>
  </si>
  <si>
    <t xml:space="preserve">Indicateurs de la dimension n°5 portant sur les trajectoires et les carrières </t>
  </si>
  <si>
    <t>Indicateurs de la dimension n°6 portant sur la représentation collective</t>
  </si>
  <si>
    <t xml:space="preserve">Dim 3 - Conditions emploi </t>
  </si>
  <si>
    <t>Dim 4 - Temps de travail</t>
  </si>
  <si>
    <t>Dim 6 - Représentation</t>
  </si>
  <si>
    <t>Dim 5 - Carrières - formations</t>
  </si>
  <si>
    <t xml:space="preserve">Définition indicateurs </t>
  </si>
  <si>
    <t xml:space="preserve">Insatisfaction salariale </t>
  </si>
  <si>
    <t xml:space="preserve">Sentiment insécurité de l'emploi
</t>
  </si>
  <si>
    <t xml:space="preserve">Transition contrat temporaire vers CDI 
</t>
  </si>
  <si>
    <t xml:space="preserve">Part de CDD  
</t>
  </si>
  <si>
    <t xml:space="preserve">Nom de l'indicateur </t>
  </si>
  <si>
    <t xml:space="preserve">Définition </t>
  </si>
  <si>
    <t>Source</t>
  </si>
  <si>
    <t xml:space="preserve">Année </t>
  </si>
  <si>
    <t>part des salariés qui déclarent être mal payés compte-tenu du travail qu'ils réalisent</t>
  </si>
  <si>
    <t>Conditions de travail</t>
  </si>
  <si>
    <t>salaire horaire brut moyen pondéré par l'équivalent temps plein</t>
  </si>
  <si>
    <t>Déclaration Annuelle des Données Sociales</t>
  </si>
  <si>
    <t>revenu salarial annuel net moyen, en euros</t>
  </si>
  <si>
    <t>Dimension 2</t>
  </si>
  <si>
    <t>Sentiment insécurité de l’emploi</t>
  </si>
  <si>
    <t>proportion de salariés qui craignent pour leur emploi pour l'année qui vient</t>
  </si>
  <si>
    <t>Transition contrat temporaire vers CDI</t>
  </si>
  <si>
    <t>Enquête Emploi</t>
  </si>
  <si>
    <t>2017-2019</t>
  </si>
  <si>
    <t>part des salariés en CDD</t>
  </si>
  <si>
    <t>Part de l’intérim</t>
  </si>
  <si>
    <t>part des salariés en intérim</t>
  </si>
  <si>
    <t>Dimension 3</t>
  </si>
  <si>
    <t>proportion de salariés qui dans les douze derniers mois, au cours de leur travail, ont eu un ou plusieurs accidents</t>
  </si>
  <si>
    <t xml:space="preserve">proportion de salariés qui sont exposés à au moins trois contraintes physiques parmi une sélection </t>
  </si>
  <si>
    <t>Travail sous pression</t>
  </si>
  <si>
    <t>proportion de salariés qui déclarent travailler sous pression</t>
  </si>
  <si>
    <t>proportion de salariés qui sont bouleversés, secoués, émus dans leur travail</t>
  </si>
  <si>
    <t>Sentiment d'utilité sociale</t>
  </si>
  <si>
    <t>proportion de salariés qui ont l’impression de faire quelque chose d'utile aux autres</t>
  </si>
  <si>
    <t>Dimension 4</t>
  </si>
  <si>
    <t>part de salariés à temps partiel</t>
  </si>
  <si>
    <t>Durée longue (&gt;44 h)</t>
  </si>
  <si>
    <t>part des durées habituelles hebdomadaires longues, soit supérieure à 44 heures (en % des salariés à temps plein)</t>
  </si>
  <si>
    <t>proportion de salariés dont la journée de travail est habituellement morcelée en deux périodes séparées par 3h ou plus</t>
  </si>
  <si>
    <t>proportion de salariés travaillant au moins 50 nuits sur leur lieu de travail</t>
  </si>
  <si>
    <t>proportion de salariés travaillant plus de 10 dimanches sur leur lieu de travail</t>
  </si>
  <si>
    <t>Difficulté conciliation</t>
  </si>
  <si>
    <t>proportion de salariés dont les horaires de travail ne s'accordent pas avec leurs engagements sociaux et familiaux en dehors de leur travail</t>
  </si>
  <si>
    <t>Imprévisibilité horaires</t>
  </si>
  <si>
    <t>proportion de salariés qui ne connaissent pas les horaires qu'ils devront effectuer dans le mois à veni</t>
  </si>
  <si>
    <t>Dimension 5</t>
  </si>
  <si>
    <t>Probabilité de promotion</t>
  </si>
  <si>
    <t>part des salariés ayant connu au cours des 5 dernières années une mobilité et l’indiquant comme promotion</t>
  </si>
  <si>
    <t>Formation et Qualification Professionnelle</t>
  </si>
  <si>
    <t>2014-2015</t>
  </si>
  <si>
    <t xml:space="preserve">part des salariés se déclarant inactifs 15 mois après leur première interrogation </t>
  </si>
  <si>
    <t>Transition chômage</t>
  </si>
  <si>
    <t xml:space="preserve">part des salariés se déclarant au chômage 15 mois après leur première interrogation </t>
  </si>
  <si>
    <t>Accès à la formation au cours du dernier trimestre</t>
  </si>
  <si>
    <t>taux d’accès à une formation non-formelle au cours du dernier trimestre</t>
  </si>
  <si>
    <t>2017-2020</t>
  </si>
  <si>
    <t>indice satisfaction</t>
  </si>
  <si>
    <t>capacité retraite</t>
  </si>
  <si>
    <t>proportion de salariés qui se sentent capables de faire le même travail jusqu'à leur retraite</t>
  </si>
  <si>
    <t>Indicateurs de classification des métiers</t>
  </si>
  <si>
    <t xml:space="preserve">Indicateur supplémentaire </t>
  </si>
  <si>
    <t xml:space="preserve">Indicateurs supplémentaires </t>
  </si>
  <si>
    <t xml:space="preserve">Indicateur de classification des métiers </t>
  </si>
  <si>
    <t>Type d'indicateur dans l'analyse</t>
  </si>
  <si>
    <t>Définition de l'ensemble des indicateurs produits dans le cadre de l'analyse</t>
  </si>
  <si>
    <t>Temps partiel court (&lt;24h)</t>
  </si>
  <si>
    <t>proportion de salariés qui ont rencontrés un problème de santé dû au travail au cours des 5 dernières années</t>
  </si>
  <si>
    <t>proportion de salariés qui ont déclaré un accident du travail au cours des 5 dernières années</t>
  </si>
  <si>
    <t>part de salariés à temps partiel de moins de 24h hebdomadaires (en % de salariés en temps partiel)</t>
  </si>
  <si>
    <t>salaire mensuel net moyen pondéré par équivalent temps plein</t>
  </si>
  <si>
    <t>Quartile 1 (non pondéré)</t>
  </si>
  <si>
    <t>Médiane (non pondérée)</t>
  </si>
  <si>
    <t>Quartile 3 (non pondérée)</t>
  </si>
  <si>
    <t xml:space="preserve">Moyenne des métiers </t>
  </si>
  <si>
    <t xml:space="preserve">Groupe 1 </t>
  </si>
  <si>
    <t>Groupe 2</t>
  </si>
  <si>
    <t>Groupe 3</t>
  </si>
  <si>
    <t>Groupe 4</t>
  </si>
  <si>
    <t>Groupe 5</t>
  </si>
  <si>
    <t xml:space="preserve">Dimension 1 
Salaires </t>
  </si>
  <si>
    <t>Dimension 2 
Conditions d'emploi</t>
  </si>
  <si>
    <t xml:space="preserve">Dimension 3
Conditions de travail </t>
  </si>
  <si>
    <t xml:space="preserve">Dim 4 - Temps de travail </t>
  </si>
  <si>
    <t xml:space="preserve">Dimension 5
Trajectoires et carrières </t>
  </si>
  <si>
    <t>Dimension 6
Représentation</t>
  </si>
  <si>
    <t xml:space="preserve">Famille Professionnelle </t>
  </si>
  <si>
    <t>les couleurs correspondent aux indicateurs synthétiques sur une échelle de couleur reposant sur une graduation de rouge foncé à vert foncé. Celle-ci prend en compte la distribution et la variation des valeurs enregistrées pour l'ensemble des métiers.</t>
  </si>
  <si>
    <t xml:space="preserve">Scores par groupe de métiers  (non pondéré par effectif) </t>
  </si>
  <si>
    <t xml:space="preserve">les valeurs dans le tableau correspondent à des indicateurs par dimension, compris entre 0 et 1, une valeur plus élevée signalant une situation plus favorable pour cette dimension. Ceux ci sont calculés pour les dimensions 1 à 5 à partir de la moyenne arithmétique des indicateurs de classification retenus, chaque valeur étant au préalable centrée et réduite. </t>
  </si>
  <si>
    <t xml:space="preserve">Transition contrat temporaire vers CDI </t>
  </si>
  <si>
    <t>Scores (Indicateurs synthétique par dimension)</t>
  </si>
  <si>
    <t xml:space="preserve">Indicateurs complémentaires (variables du marché du travail) </t>
  </si>
  <si>
    <t>Transition Inactivité</t>
  </si>
  <si>
    <t xml:space="preserve">Accidents déclarés </t>
  </si>
  <si>
    <t xml:space="preserve">Couverture IRP </t>
  </si>
  <si>
    <t xml:space="preserve">Couverture Instance Représentatives du Personnel </t>
  </si>
  <si>
    <t>Valeurs moyennes sur l'ensemble des indicateurs par groupe de métiers</t>
  </si>
  <si>
    <t xml:space="preserve">Indicateurs de la dimension n°4 portant sur les temps de travail et de la conciliation vie familiale/vie professionnelle </t>
  </si>
  <si>
    <t xml:space="preserve">Scores (indicateurs synthétiques par dimension) des métiers et des groupes de métiers </t>
  </si>
  <si>
    <t>Transition inactivité</t>
  </si>
  <si>
    <t xml:space="preserve">Tous les indicateurs sont exprimés en part de salariés, sauf pour le indicateurs de salaires exprimés en € et sauf cas particuliers (voir onglet "définition des indicateurs")  </t>
  </si>
  <si>
    <t>Les métiers sont définis selon la nomenclature des 87 familles professionnelles (FAP) de la Dares. Les indicateurs de qualité de l’emploi sont construits à partir de plusieurs sources de données caractérisant les personnes en emploi : les Bases tous salariés (Insee) ; l’enquête Emploi en continu (Insee) ; l’enquête Conditions de travail (Dares) ; et enfin l’enquête Formation et qualifications professionnelles ou FQP (Insee). Chaque source permet de calculer un certain nombre d’indicateurs moyens par type de métiers. Par exemple, l’enquête Conditions de travail est mobilisée pour bâtir les indicateurs sur les horaires de travail ou les contraintes physiques, tandis que les Bases tous salariés servent à calculer les salaires moyens.</t>
  </si>
  <si>
    <t xml:space="preserve">Note méthodologique (aide de lecture) </t>
  </si>
  <si>
    <r>
      <t>L’analyse repose également sur des indicateurs synthétiques, calculés pour les dimensions 1 à 5 à partir de la moyenne arithmétique des indicateurs retenus, chaque valeur étant au préalable centrée et réduite. On obtient ainsi des « scores » compris entre 0 et 1, qui permettent de classer les métiers pour chacune des dimensions de qualité de l’emploi. Ces scores sont disponibles dans</t>
    </r>
    <r>
      <rPr>
        <b/>
        <u/>
        <sz val="11"/>
        <color theme="1"/>
        <rFont val="Calibri"/>
        <family val="2"/>
        <scheme val="minor"/>
      </rPr>
      <t xml:space="preserve"> l’onglet « scores »</t>
    </r>
  </si>
  <si>
    <r>
      <t xml:space="preserve">Pour chaque métier, l’ensemble des indicateurs ainsi calculés et mobilisés pour cette note sont disponibles dans ce document (réunis dans les </t>
    </r>
    <r>
      <rPr>
        <b/>
        <sz val="11"/>
        <color theme="1"/>
        <rFont val="Calibri"/>
        <family val="2"/>
        <scheme val="minor"/>
      </rPr>
      <t>on</t>
    </r>
    <r>
      <rPr>
        <b/>
        <u/>
        <sz val="11"/>
        <color theme="1"/>
        <rFont val="Calibri"/>
        <family val="2"/>
        <scheme val="minor"/>
      </rPr>
      <t>glets «ensemble indicateurs » et « indicateurs supplémentaires »</t>
    </r>
    <r>
      <rPr>
        <sz val="11"/>
        <color theme="1"/>
        <rFont val="Calibri"/>
        <family val="2"/>
        <scheme val="minor"/>
      </rPr>
      <t xml:space="preserve"> ou répartis par dimension dans les </t>
    </r>
    <r>
      <rPr>
        <b/>
        <u/>
        <sz val="11"/>
        <color theme="1"/>
        <rFont val="Calibri"/>
        <family val="2"/>
        <scheme val="minor"/>
      </rPr>
      <t>onglets « dim 1, 2, 3, 4, 5 et 6 »</t>
    </r>
    <r>
      <rPr>
        <sz val="11"/>
        <color theme="1"/>
        <rFont val="Calibri"/>
        <family val="2"/>
        <scheme val="minor"/>
      </rPr>
      <t>).</t>
    </r>
  </si>
  <si>
    <r>
      <t xml:space="preserve">Pour identifier des groupes de métiers présentant des caractéristiques similaires, on procède à une analyse en composantes principales suivie d’une classification ascendante hiérarchique à partir d’une sélection de 24 indicateurs (voir </t>
    </r>
    <r>
      <rPr>
        <b/>
        <u/>
        <sz val="11"/>
        <color theme="1"/>
        <rFont val="Calibri"/>
        <family val="2"/>
        <scheme val="minor"/>
      </rPr>
      <t>onglet « définition des indicateurs »</t>
    </r>
    <r>
      <rPr>
        <sz val="11"/>
        <color theme="1"/>
        <rFont val="Calibri"/>
        <family val="2"/>
        <scheme val="minor"/>
      </rPr>
      <t>). Ces indicateurs ont été choisis afin de couvrir au mieux les six dimensions de la qualité de l’emploi (voir note) en leur accordant un poids similaire dans l’analyse statistique. Toutefois, pour la sixième dimension relative au dialogue social, compte tenu des données disponibles, il n’a été possible de retenir qu’un seul indicateur, la proportion de salariés bénéficiant d’instances représentatives du personnel. De ce fait, cette dimension occupe une place moins importante dans l’analyse, même si elle est maintenue comme composante de qualité de l’emploi.</t>
    </r>
  </si>
  <si>
    <r>
      <t xml:space="preserve">Les données portent sur l’année 2019, sauf l’enquête FQP dont la dernière édition remonte à 2014-2015 (et qui traite donc les transitions professionnelles réalisées entre 2009-2010 et 2014-2015), les Bases tous salariés qui portent sur 2018 et les variables de transitions construites à partir de l’enquête Emploi sur la base du panel 2017-2019. Les champs retenus, qui peuvent légèrement différer selon les enquêtes, comprennent l’ensemble des salariés du public et du privé (voir </t>
    </r>
    <r>
      <rPr>
        <b/>
        <u/>
        <sz val="11"/>
        <color theme="1"/>
        <rFont val="Calibri"/>
        <family val="2"/>
        <scheme val="minor"/>
      </rPr>
      <t>onglet "définition des indicateurs"</t>
    </r>
    <r>
      <rPr>
        <sz val="11"/>
        <color theme="1"/>
        <rFont val="Calibri"/>
        <family val="2"/>
        <scheme val="minor"/>
      </rPr>
      <t>).</t>
    </r>
  </si>
  <si>
    <t>part des salariés en contrats temporaires qui effectue une transition vers un CDI sur un trimestre</t>
  </si>
  <si>
    <t xml:space="preserve">proportion de salariés devant faire des choses qu'ils désapprouvent
</t>
  </si>
  <si>
    <t xml:space="preserve">proportions de salarés vivant des situations de tensions dans ses rapports avec le public (usagers, patients, élèves, voyageurs, clients, fournisseurs, etc.) parmi les salariés travaillant au contact du public
</t>
  </si>
  <si>
    <t xml:space="preserve">proportion de salariés pour qui leur travail leur permet d'apprendre des choses nouvelles
</t>
  </si>
  <si>
    <t xml:space="preserve">proportion de salariés ayant reçu au cours des 12 derniers mois une information ou une formation sur les risques et la sécurité dispensée par leur entreprise/administration
</t>
  </si>
  <si>
    <t>proportion de salariés qui ont déclarés avoit connu une amélioration de revenu parmi ceux qui ont connu une mobilité au cours des 5 dernières années</t>
  </si>
  <si>
    <t>proportion de salariés qui ont déclarés avoit connu une amélioration de leurs conditions de travail parmi ceux qui ont connu une mobilité au cours des 5 dernières années</t>
  </si>
  <si>
    <t>proportion de salariés pour qui leur travail leur permet d'apprendre des choses nouvelles</t>
  </si>
  <si>
    <t>proportion des salariés dont l’établissement est couvert par des instances représentatives du personnel</t>
  </si>
  <si>
    <t xml:space="preserve">proportion de salariés ayant été consulté au moment des changements importants d'environnement de travail, parmi les salariés ayant déclaré avoir connu au cours des douze derniers mois, une modification importante de leur environnement de travail
</t>
  </si>
  <si>
    <t xml:space="preserve">proportion de salariés adhérents d'une organisation syndicale
</t>
  </si>
  <si>
    <t>estimation (de 0 à 10) du niveau d’accord avec l’affirmation suivante : "Pour l’essentiel, je suis satisfait(e) de ma vie professionnelle ?"</t>
  </si>
  <si>
    <t xml:space="preserve">31% des Agriculteurs, éleveurs, sylviculteurs, bucherons expriment une insatisfaction salariale </t>
  </si>
  <si>
    <t>Salaire horaire brut (en €)</t>
  </si>
  <si>
    <t xml:space="preserve">Revenu salarial annuel net (en €) </t>
  </si>
  <si>
    <t xml:space="preserve">4% des Agriculteurs, éleveurs, sylviculteurs, bucherons ont déclarés avoir eu un problème de santé lié au travail au cours des 5 dernières années </t>
  </si>
  <si>
    <t xml:space="preserve">Salaire horaire brut (en €) </t>
  </si>
  <si>
    <t>Revenu salarial annuel net (en €)</t>
  </si>
  <si>
    <t xml:space="preserve">Salaire mensuel net eqtp (en €) </t>
  </si>
  <si>
    <t xml:space="preserve">12,5% des Agriculteurs, éleveurs, sylviculteurs, bucherons exprime une insécurité de leur emploi actuel </t>
  </si>
  <si>
    <t>18% des Agriculteurs, éleveurs, sylviculteurs, bucherons ont eu un ou plusieurs accidents dans les douze derniers mois, au cours de leur travail</t>
  </si>
  <si>
    <t>16% des Agriculteurs, éleveurs, sylviculteurs, bucherons déclarent que leur journée de travail est habituellement morcelée en deux périodes séparées par 3h ou plus</t>
  </si>
  <si>
    <t xml:space="preserve">8% des Agriculteurs, éleveurs, sylviculteurs, bucherons ayant connu une mobilité professionnelle au cours des 5 dernières années déclarent qu'il s'agissait d'une promotion </t>
  </si>
  <si>
    <t>15%  des Agriculteurs, éleveurs, sylviculteurs, bucherons ont un établissement couvert par des instances représentatives du personnel</t>
  </si>
  <si>
    <t xml:space="preserve">Les Agriculteurs, éleveurs, sylviculteurs, bucherons ont un indicateur synthétique/score de 0,245 sur la dimension n°1 relative aux rémunérations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</si>
</sst>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
    <numFmt numFmtId="165" formatCode="0.0"/>
    <numFmt numFmtId="166" formatCode="#,##0.0\ &quot;€&quot;"/>
  </numFmts>
  <fonts count="33" x14ac:knownFonts="1">
    <font>
      <sz val="11"/>
      <color theme="1"/>
      <name val="Calibri"/>
      <family val="2"/>
      <scheme val="minor"/>
    </font>
    <font>
      <sz val="10"/>
      <color theme="1"/>
      <name val="Calibri"/>
      <family val="2"/>
      <scheme val="minor"/>
    </font>
    <font>
      <b/>
      <sz val="8"/>
      <color rgb="FF112277"/>
      <name val="Arial"/>
      <family val="2"/>
    </font>
    <font>
      <b/>
      <sz val="11"/>
      <color rgb="FF000000"/>
      <name val="Arial"/>
      <family val="2"/>
    </font>
    <font>
      <sz val="11"/>
      <color rgb="FF000000"/>
      <name val="Arial"/>
      <family val="2"/>
    </font>
    <font>
      <sz val="11"/>
      <color theme="1"/>
      <name val="Calibri"/>
      <family val="2"/>
      <scheme val="minor"/>
    </font>
    <font>
      <b/>
      <sz val="10"/>
      <color rgb="FF112277"/>
      <name val="Calibri"/>
      <family val="2"/>
      <scheme val="minor"/>
    </font>
    <font>
      <b/>
      <sz val="10"/>
      <color rgb="FF000000"/>
      <name val="Calibri"/>
      <family val="2"/>
      <scheme val="minor"/>
    </font>
    <font>
      <sz val="10"/>
      <color theme="1"/>
      <name val="Calibri"/>
      <family val="2"/>
      <scheme val="minor"/>
    </font>
    <font>
      <sz val="10"/>
      <color rgb="FF000000"/>
      <name val="Calibri"/>
      <family val="2"/>
      <scheme val="minor"/>
    </font>
    <font>
      <sz val="11"/>
      <color rgb="FF000000"/>
      <name val="Arial"/>
      <family val="2"/>
    </font>
    <font>
      <sz val="10"/>
      <name val="Calibri"/>
      <family val="2"/>
      <scheme val="minor"/>
    </font>
    <font>
      <b/>
      <sz val="10"/>
      <color rgb="FF112277"/>
      <name val="Arial"/>
      <family val="2"/>
    </font>
    <font>
      <b/>
      <sz val="11"/>
      <color rgb="FFFFFFFF"/>
      <name val="Calibri"/>
      <family val="2"/>
      <scheme val="minor"/>
    </font>
    <font>
      <b/>
      <sz val="11"/>
      <color theme="0"/>
      <name val="Calibri"/>
      <family val="2"/>
      <scheme val="minor"/>
    </font>
    <font>
      <b/>
      <sz val="11"/>
      <name val="Calibri"/>
      <family val="2"/>
      <scheme val="minor"/>
    </font>
    <font>
      <b/>
      <sz val="18"/>
      <color theme="1"/>
      <name val="Calibri"/>
      <family val="2"/>
      <scheme val="minor"/>
    </font>
    <font>
      <b/>
      <sz val="11"/>
      <color rgb="FF112277"/>
      <name val="Calibri"/>
      <family val="2"/>
      <scheme val="minor"/>
    </font>
    <font>
      <sz val="11"/>
      <color rgb="FF000000"/>
      <name val="Calibri"/>
      <family val="2"/>
      <scheme val="minor"/>
    </font>
    <font>
      <sz val="11"/>
      <color theme="1"/>
      <name val="Arial"/>
      <family val="2"/>
    </font>
    <font>
      <sz val="10"/>
      <color rgb="FF000000"/>
      <name val="Arial"/>
      <family val="2"/>
    </font>
    <font>
      <sz val="11"/>
      <name val="Calibri"/>
      <family val="2"/>
      <scheme val="minor"/>
    </font>
    <font>
      <b/>
      <sz val="11"/>
      <color theme="1"/>
      <name val="Calibri"/>
      <family val="2"/>
      <scheme val="minor"/>
    </font>
    <font>
      <u/>
      <sz val="11"/>
      <color theme="1"/>
      <name val="Calibri"/>
      <family val="2"/>
      <scheme val="minor"/>
    </font>
    <font>
      <u/>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u/>
      <sz val="11"/>
      <color theme="10"/>
      <name val="Calibri"/>
      <family val="2"/>
      <scheme val="minor"/>
    </font>
    <font>
      <b/>
      <sz val="12"/>
      <color rgb="FFFFFFFF"/>
      <name val="Calibri"/>
      <family val="2"/>
      <scheme val="minor"/>
    </font>
    <font>
      <sz val="12"/>
      <color theme="1"/>
      <name val="Calibri"/>
      <family val="2"/>
      <scheme val="minor"/>
    </font>
    <font>
      <b/>
      <u/>
      <sz val="11"/>
      <color theme="1"/>
      <name val="Calibri"/>
      <family val="2"/>
      <scheme val="minor"/>
    </font>
  </fonts>
  <fills count="28">
    <fill>
      <patternFill patternType="none"/>
    </fill>
    <fill>
      <patternFill patternType="gray125"/>
    </fill>
    <fill>
      <patternFill patternType="solid">
        <fgColor rgb="FFEDF2F9"/>
        <bgColor rgb="FFEDF2F9"/>
      </patternFill>
    </fill>
    <fill>
      <patternFill patternType="solid">
        <fgColor theme="0"/>
        <bgColor indexed="64"/>
      </patternFill>
    </fill>
    <fill>
      <patternFill patternType="solid">
        <fgColor theme="9" tint="0.79998168889431442"/>
        <bgColor indexed="64"/>
      </patternFill>
    </fill>
    <fill>
      <patternFill patternType="solid">
        <fgColor theme="0"/>
        <bgColor rgb="FFEDF2F9"/>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theme="0" tint="-0.34998626667073579"/>
        <bgColor indexed="64"/>
      </patternFill>
    </fill>
    <fill>
      <patternFill patternType="solid">
        <fgColor rgb="FF002060"/>
        <bgColor indexed="64"/>
      </patternFill>
    </fill>
    <fill>
      <patternFill patternType="solid">
        <fgColor theme="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rgb="FFFFFFFF"/>
      </patternFill>
    </fill>
    <fill>
      <patternFill patternType="solid">
        <fgColor theme="0"/>
        <bgColor rgb="FFFFFFFF"/>
      </patternFill>
    </fill>
    <fill>
      <patternFill patternType="solid">
        <fgColor theme="2"/>
        <bgColor rgb="FFEDF2F9"/>
      </patternFill>
    </fill>
    <fill>
      <patternFill patternType="solid">
        <fgColor theme="2"/>
        <bgColor indexed="64"/>
      </patternFill>
    </fill>
    <fill>
      <patternFill patternType="solid">
        <fgColor theme="2"/>
        <bgColor rgb="FFFFFFFF"/>
      </patternFill>
    </fill>
    <fill>
      <patternFill patternType="solid">
        <fgColor rgb="FFF0BD1A"/>
        <bgColor indexed="64"/>
      </patternFill>
    </fill>
    <fill>
      <patternFill patternType="solid">
        <fgColor rgb="FFFFCC99"/>
        <bgColor indexed="64"/>
      </patternFill>
    </fill>
    <fill>
      <patternFill patternType="solid">
        <fgColor rgb="FFE84CDD"/>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rgb="FFFFFFFF"/>
      </patternFill>
    </fill>
  </fills>
  <borders count="66">
    <border>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medium">
        <color rgb="FF000000"/>
      </right>
      <top/>
      <bottom style="medium">
        <color rgb="FF000000"/>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000000"/>
      </bottom>
      <diagonal/>
    </border>
    <border>
      <left/>
      <right/>
      <top style="thin">
        <color indexed="64"/>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9" fillId="0" borderId="0" applyNumberFormat="0" applyFill="0" applyBorder="0" applyAlignment="0" applyProtection="0"/>
  </cellStyleXfs>
  <cellXfs count="495">
    <xf numFmtId="0" fontId="0" fillId="0" borderId="0" xfId="0"/>
    <xf numFmtId="43" fontId="0" fillId="0" borderId="0" xfId="1" applyFont="1" applyAlignment="1"/>
    <xf numFmtId="43" fontId="0" fillId="0" borderId="0" xfId="1" applyFont="1" applyAlignment="1">
      <alignment horizontal="center" vertical="center"/>
    </xf>
    <xf numFmtId="0" fontId="8" fillId="0" borderId="0" xfId="0" applyFont="1" applyAlignment="1">
      <alignment horizontal="center" vertical="center"/>
    </xf>
    <xf numFmtId="0" fontId="8" fillId="0" borderId="0" xfId="0" applyFont="1"/>
    <xf numFmtId="43" fontId="0" fillId="0" borderId="0" xfId="1" applyFont="1" applyAlignment="1">
      <alignment horizontal="left"/>
    </xf>
    <xf numFmtId="2" fontId="0" fillId="0" borderId="0" xfId="0" applyNumberFormat="1" applyAlignment="1">
      <alignment horizontal="center" vertical="center"/>
    </xf>
    <xf numFmtId="2" fontId="0" fillId="0" borderId="0" xfId="0" applyNumberFormat="1" applyAlignment="1">
      <alignment horizontal="left" vertical="center"/>
    </xf>
    <xf numFmtId="0" fontId="8" fillId="0" borderId="0" xfId="0" applyFont="1" applyAlignment="1">
      <alignment horizontal="left" vertical="center"/>
    </xf>
    <xf numFmtId="0" fontId="6" fillId="2" borderId="4" xfId="0" applyFont="1" applyFill="1" applyBorder="1" applyAlignment="1">
      <alignment horizontal="left" vertical="center"/>
    </xf>
    <xf numFmtId="43" fontId="0" fillId="3" borderId="0" xfId="1" applyFont="1" applyFill="1" applyAlignment="1"/>
    <xf numFmtId="2" fontId="8" fillId="3" borderId="0" xfId="0" applyNumberFormat="1" applyFont="1" applyFill="1" applyAlignment="1">
      <alignment horizontal="center" vertical="center"/>
    </xf>
    <xf numFmtId="43" fontId="12" fillId="2" borderId="4" xfId="1" applyFont="1" applyFill="1" applyBorder="1" applyAlignment="1">
      <alignment vertical="top"/>
    </xf>
    <xf numFmtId="164" fontId="8" fillId="0" borderId="0" xfId="0" applyNumberFormat="1" applyFont="1" applyAlignment="1">
      <alignment horizontal="center" vertical="center"/>
    </xf>
    <xf numFmtId="0" fontId="8" fillId="3" borderId="0" xfId="0" applyFont="1" applyFill="1"/>
    <xf numFmtId="0" fontId="8" fillId="3" borderId="0" xfId="0" applyFont="1" applyFill="1" applyAlignment="1">
      <alignment horizontal="center" vertical="center"/>
    </xf>
    <xf numFmtId="0" fontId="7" fillId="0" borderId="3" xfId="0" applyFont="1" applyBorder="1" applyAlignment="1">
      <alignment horizontal="center" vertical="top" wrapText="1"/>
    </xf>
    <xf numFmtId="0" fontId="6" fillId="2" borderId="5" xfId="0" applyFont="1" applyFill="1" applyBorder="1" applyAlignment="1">
      <alignment horizontal="left" vertical="center"/>
    </xf>
    <xf numFmtId="43" fontId="12" fillId="5" borderId="8" xfId="1" applyFont="1" applyFill="1" applyBorder="1" applyAlignment="1">
      <alignment vertical="top"/>
    </xf>
    <xf numFmtId="0" fontId="6" fillId="2" borderId="4" xfId="0" applyFont="1" applyFill="1" applyBorder="1" applyAlignment="1">
      <alignment horizontal="left" vertical="top"/>
    </xf>
    <xf numFmtId="164" fontId="0" fillId="0" borderId="0" xfId="1" applyNumberFormat="1" applyFont="1" applyAlignment="1"/>
    <xf numFmtId="2" fontId="3" fillId="6" borderId="4" xfId="1" applyNumberFormat="1" applyFont="1" applyFill="1" applyBorder="1" applyAlignment="1">
      <alignment horizontal="center" vertical="center" wrapText="1"/>
    </xf>
    <xf numFmtId="2" fontId="8" fillId="0" borderId="0" xfId="0" applyNumberFormat="1" applyFont="1" applyAlignment="1">
      <alignment horizontal="center" vertical="center"/>
    </xf>
    <xf numFmtId="164" fontId="7" fillId="10" borderId="7" xfId="0" applyNumberFormat="1" applyFont="1" applyFill="1" applyBorder="1" applyAlignment="1">
      <alignment horizontal="center" vertical="center" wrapText="1"/>
    </xf>
    <xf numFmtId="0" fontId="0" fillId="0" borderId="0" xfId="0" applyAlignment="1">
      <alignment wrapText="1"/>
    </xf>
    <xf numFmtId="0" fontId="13" fillId="11" borderId="9" xfId="0" applyFont="1" applyFill="1" applyBorder="1" applyAlignment="1">
      <alignment horizontal="center" vertical="center" wrapText="1"/>
    </xf>
    <xf numFmtId="0" fontId="14" fillId="12" borderId="0" xfId="0" applyFont="1" applyFill="1" applyAlignment="1">
      <alignment horizontal="center" vertical="center"/>
    </xf>
    <xf numFmtId="164" fontId="15" fillId="13" borderId="4" xfId="0" applyNumberFormat="1" applyFont="1" applyFill="1" applyBorder="1" applyAlignment="1">
      <alignment horizontal="center" vertical="center" wrapText="1"/>
    </xf>
    <xf numFmtId="164" fontId="15" fillId="8" borderId="4" xfId="0" applyNumberFormat="1" applyFont="1" applyFill="1" applyBorder="1" applyAlignment="1">
      <alignment horizontal="center" vertical="center" wrapText="1"/>
    </xf>
    <xf numFmtId="164" fontId="15" fillId="14" borderId="4" xfId="0" applyNumberFormat="1" applyFont="1" applyFill="1" applyBorder="1" applyAlignment="1">
      <alignment horizontal="center" vertical="center" wrapText="1"/>
    </xf>
    <xf numFmtId="164" fontId="15" fillId="15" borderId="4" xfId="0" applyNumberFormat="1" applyFont="1" applyFill="1" applyBorder="1" applyAlignment="1">
      <alignment horizontal="center" vertical="center" wrapText="1"/>
    </xf>
    <xf numFmtId="164" fontId="15" fillId="4" borderId="4" xfId="0" applyNumberFormat="1" applyFont="1" applyFill="1" applyBorder="1" applyAlignment="1">
      <alignment horizontal="center" vertical="center" wrapText="1"/>
    </xf>
    <xf numFmtId="0" fontId="16" fillId="0" borderId="0" xfId="0" applyFont="1" applyAlignment="1">
      <alignment horizontal="center" vertical="center"/>
    </xf>
    <xf numFmtId="164" fontId="15" fillId="7" borderId="4" xfId="0" applyNumberFormat="1" applyFont="1" applyFill="1" applyBorder="1" applyAlignment="1">
      <alignment horizontal="center" vertical="center" wrapText="1"/>
    </xf>
    <xf numFmtId="0" fontId="0" fillId="3" borderId="0" xfId="0" applyFill="1"/>
    <xf numFmtId="0" fontId="13" fillId="11" borderId="10" xfId="0"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xf>
    <xf numFmtId="43" fontId="6" fillId="5" borderId="4" xfId="1" applyFont="1" applyFill="1" applyBorder="1" applyAlignment="1">
      <alignment horizontal="center" vertical="center"/>
    </xf>
    <xf numFmtId="0" fontId="7" fillId="0" borderId="0" xfId="0" applyFont="1" applyAlignment="1">
      <alignment horizontal="center" vertical="top" wrapText="1"/>
    </xf>
    <xf numFmtId="0" fontId="11" fillId="0" borderId="0" xfId="0" applyFont="1"/>
    <xf numFmtId="164" fontId="15" fillId="15" borderId="5" xfId="0" applyNumberFormat="1" applyFont="1" applyFill="1" applyBorder="1" applyAlignment="1">
      <alignment horizontal="center" vertical="center" wrapText="1"/>
    </xf>
    <xf numFmtId="164" fontId="15" fillId="15" borderId="6" xfId="0" applyNumberFormat="1" applyFont="1" applyFill="1" applyBorder="1" applyAlignment="1">
      <alignment horizontal="center" vertical="center" wrapText="1"/>
    </xf>
    <xf numFmtId="164" fontId="8" fillId="3" borderId="0" xfId="1" applyNumberFormat="1" applyFont="1" applyFill="1" applyBorder="1" applyAlignment="1">
      <alignment horizontal="center" vertical="center"/>
    </xf>
    <xf numFmtId="164" fontId="15" fillId="3" borderId="0" xfId="0" applyNumberFormat="1" applyFont="1" applyFill="1" applyAlignment="1">
      <alignment horizontal="center" vertical="center" wrapText="1"/>
    </xf>
    <xf numFmtId="2" fontId="0" fillId="3" borderId="0" xfId="0" applyNumberFormat="1" applyFill="1" applyAlignment="1">
      <alignment horizontal="center" vertical="center"/>
    </xf>
    <xf numFmtId="0" fontId="13" fillId="11" borderId="4" xfId="0" applyFont="1" applyFill="1" applyBorder="1" applyAlignment="1">
      <alignment horizontal="center" vertical="center" wrapText="1"/>
    </xf>
    <xf numFmtId="0" fontId="9" fillId="0" borderId="0" xfId="0" applyFont="1" applyAlignment="1">
      <alignment vertical="top" wrapText="1"/>
    </xf>
    <xf numFmtId="164" fontId="15" fillId="4" borderId="11" xfId="0" applyNumberFormat="1" applyFont="1" applyFill="1" applyBorder="1" applyAlignment="1">
      <alignment horizontal="center" vertical="center" wrapText="1"/>
    </xf>
    <xf numFmtId="43" fontId="12" fillId="5" borderId="12" xfId="1" applyFont="1" applyFill="1" applyBorder="1" applyAlignment="1">
      <alignment vertical="top"/>
    </xf>
    <xf numFmtId="0" fontId="14" fillId="12" borderId="4" xfId="0" applyFont="1" applyFill="1" applyBorder="1" applyAlignment="1">
      <alignment horizontal="center" vertical="center"/>
    </xf>
    <xf numFmtId="0" fontId="6" fillId="5" borderId="0" xfId="0" applyFont="1" applyFill="1" applyAlignment="1">
      <alignment horizontal="left" vertical="center"/>
    </xf>
    <xf numFmtId="43" fontId="0" fillId="3" borderId="0" xfId="1" applyFont="1" applyFill="1" applyBorder="1" applyAlignment="1"/>
    <xf numFmtId="164" fontId="15" fillId="8" borderId="12" xfId="0" applyNumberFormat="1" applyFont="1" applyFill="1" applyBorder="1" applyAlignment="1">
      <alignment horizontal="center" vertical="center" wrapText="1"/>
    </xf>
    <xf numFmtId="43" fontId="6" fillId="5" borderId="0" xfId="1" applyFont="1" applyFill="1" applyBorder="1" applyAlignment="1">
      <alignment horizontal="center" vertical="center"/>
    </xf>
    <xf numFmtId="164" fontId="15" fillId="7" borderId="11" xfId="0" applyNumberFormat="1" applyFont="1" applyFill="1" applyBorder="1" applyAlignment="1">
      <alignment horizontal="center" vertical="center" wrapText="1"/>
    </xf>
    <xf numFmtId="43" fontId="0" fillId="0" borderId="14" xfId="1" applyFont="1" applyBorder="1" applyAlignment="1"/>
    <xf numFmtId="43" fontId="2" fillId="2" borderId="4" xfId="1" applyFont="1" applyFill="1" applyBorder="1" applyAlignment="1">
      <alignment vertical="top"/>
    </xf>
    <xf numFmtId="164" fontId="10" fillId="3" borderId="0" xfId="0" applyNumberFormat="1" applyFont="1" applyFill="1" applyAlignment="1">
      <alignment horizontal="center" wrapText="1"/>
    </xf>
    <xf numFmtId="164" fontId="15" fillId="14" borderId="6" xfId="0" applyNumberFormat="1" applyFont="1" applyFill="1" applyBorder="1" applyAlignment="1">
      <alignment horizontal="center" vertical="center" wrapText="1"/>
    </xf>
    <xf numFmtId="0" fontId="6" fillId="5" borderId="0" xfId="0" applyFont="1" applyFill="1" applyAlignment="1">
      <alignment horizontal="left" vertical="top"/>
    </xf>
    <xf numFmtId="0" fontId="0" fillId="0" borderId="0" xfId="0" applyFont="1" applyAlignment="1">
      <alignment horizontal="center" vertical="center"/>
    </xf>
    <xf numFmtId="0" fontId="0" fillId="0" borderId="0" xfId="0" applyFont="1"/>
    <xf numFmtId="43" fontId="3" fillId="6" borderId="4" xfId="1" applyFont="1" applyFill="1" applyBorder="1" applyAlignment="1">
      <alignment horizontal="center" vertical="center" wrapText="1"/>
    </xf>
    <xf numFmtId="0" fontId="17" fillId="2" borderId="4" xfId="0" applyFont="1" applyFill="1" applyBorder="1" applyAlignment="1">
      <alignment horizontal="left" vertical="center"/>
    </xf>
    <xf numFmtId="0" fontId="17" fillId="5" borderId="0" xfId="0" applyFont="1" applyFill="1" applyAlignment="1">
      <alignment horizontal="left" vertical="center"/>
    </xf>
    <xf numFmtId="0" fontId="0" fillId="0" borderId="0" xfId="0" applyFont="1" applyAlignment="1">
      <alignment wrapText="1"/>
    </xf>
    <xf numFmtId="0" fontId="0" fillId="0" borderId="0" xfId="0" applyAlignment="1">
      <alignment horizontal="center" vertical="center" wrapText="1"/>
    </xf>
    <xf numFmtId="0" fontId="8" fillId="0" borderId="0" xfId="0" applyFont="1"/>
    <xf numFmtId="164" fontId="0" fillId="3" borderId="13" xfId="1" applyNumberFormat="1" applyFont="1" applyFill="1" applyBorder="1" applyAlignment="1">
      <alignment horizontal="center"/>
    </xf>
    <xf numFmtId="0" fontId="0" fillId="0" borderId="0" xfId="0" applyAlignment="1">
      <alignment horizontal="center" vertical="center"/>
    </xf>
    <xf numFmtId="164" fontId="0" fillId="0" borderId="0" xfId="1" applyNumberFormat="1" applyFont="1" applyAlignment="1">
      <alignment horizontal="center" vertical="center"/>
    </xf>
    <xf numFmtId="1" fontId="4" fillId="0" borderId="0" xfId="0" applyNumberFormat="1" applyFont="1" applyAlignment="1">
      <alignment horizontal="center" vertical="center" wrapText="1"/>
    </xf>
    <xf numFmtId="1" fontId="0" fillId="0" borderId="0" xfId="0" applyNumberFormat="1" applyAlignment="1">
      <alignment horizontal="center" vertical="center" wrapText="1"/>
    </xf>
    <xf numFmtId="164" fontId="4" fillId="0" borderId="0" xfId="0" applyNumberFormat="1" applyFont="1" applyAlignment="1">
      <alignment horizontal="center" vertical="center" wrapText="1"/>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0" fillId="3" borderId="0" xfId="0" applyNumberFormat="1" applyFill="1" applyAlignment="1">
      <alignment horizontal="center" vertical="center"/>
    </xf>
    <xf numFmtId="164" fontId="15" fillId="13" borderId="11" xfId="0" applyNumberFormat="1" applyFont="1" applyFill="1" applyBorder="1" applyAlignment="1">
      <alignment horizontal="center" vertical="center" wrapText="1"/>
    </xf>
    <xf numFmtId="0" fontId="1" fillId="0" borderId="0" xfId="0" applyFont="1" applyBorder="1" applyAlignment="1">
      <alignment horizontal="center" vertical="center"/>
    </xf>
    <xf numFmtId="164" fontId="18" fillId="0" borderId="0" xfId="0" applyNumberFormat="1" applyFont="1" applyBorder="1" applyAlignment="1">
      <alignment horizontal="center" vertical="center" wrapText="1"/>
    </xf>
    <xf numFmtId="37" fontId="4" fillId="0" borderId="0" xfId="0" applyNumberFormat="1" applyFont="1" applyAlignment="1">
      <alignment horizontal="center" vertical="center" wrapText="1"/>
    </xf>
    <xf numFmtId="0" fontId="3" fillId="0" borderId="0" xfId="0" applyFont="1" applyAlignment="1">
      <alignment horizontal="center" vertical="top" wrapText="1"/>
    </xf>
    <xf numFmtId="0" fontId="4" fillId="0" borderId="0" xfId="0" applyFont="1" applyAlignment="1">
      <alignment vertical="top" wrapText="1"/>
    </xf>
    <xf numFmtId="0" fontId="3" fillId="0" borderId="3" xfId="0" applyFont="1" applyBorder="1" applyAlignment="1">
      <alignment horizontal="center" vertical="top" wrapText="1"/>
    </xf>
    <xf numFmtId="164" fontId="0" fillId="0" borderId="4" xfId="1" applyNumberFormat="1" applyFont="1" applyBorder="1" applyAlignment="1">
      <alignment horizontal="center" vertical="center"/>
    </xf>
    <xf numFmtId="164" fontId="0" fillId="0" borderId="4" xfId="0" applyNumberFormat="1" applyBorder="1" applyAlignment="1">
      <alignment horizontal="center" vertical="center"/>
    </xf>
    <xf numFmtId="1" fontId="0" fillId="0" borderId="4" xfId="1" applyNumberFormat="1" applyFont="1" applyBorder="1" applyAlignment="1">
      <alignment horizontal="center" vertical="center"/>
    </xf>
    <xf numFmtId="164" fontId="18" fillId="0" borderId="4" xfId="0" applyNumberFormat="1" applyFont="1" applyBorder="1" applyAlignment="1">
      <alignment horizontal="center" vertical="center" wrapText="1"/>
    </xf>
    <xf numFmtId="0" fontId="0" fillId="0" borderId="4" xfId="0" applyFont="1" applyBorder="1" applyAlignment="1">
      <alignment horizontal="center" vertical="center"/>
    </xf>
    <xf numFmtId="164" fontId="18" fillId="0" borderId="4" xfId="1" applyNumberFormat="1" applyFont="1" applyBorder="1" applyAlignment="1">
      <alignment horizontal="center" vertical="center"/>
    </xf>
    <xf numFmtId="164" fontId="4" fillId="0" borderId="4" xfId="1" applyNumberFormat="1" applyFont="1" applyBorder="1" applyAlignment="1">
      <alignment horizontal="center" vertical="center" wrapText="1"/>
    </xf>
    <xf numFmtId="164" fontId="4" fillId="0" borderId="4" xfId="0" applyNumberFormat="1" applyFont="1" applyBorder="1" applyAlignment="1">
      <alignment horizontal="center"/>
    </xf>
    <xf numFmtId="164" fontId="1" fillId="16" borderId="4" xfId="0" applyNumberFormat="1" applyFont="1" applyFill="1" applyBorder="1" applyAlignment="1">
      <alignment horizontal="center" vertical="center"/>
    </xf>
    <xf numFmtId="164" fontId="4" fillId="0" borderId="6" xfId="1" applyNumberFormat="1" applyFont="1" applyBorder="1" applyAlignment="1">
      <alignment horizontal="center" vertical="center" wrapText="1"/>
    </xf>
    <xf numFmtId="2" fontId="4" fillId="0" borderId="4" xfId="1" applyNumberFormat="1" applyFont="1" applyBorder="1" applyAlignment="1">
      <alignment horizontal="center" vertical="center" wrapText="1"/>
    </xf>
    <xf numFmtId="164" fontId="0" fillId="16" borderId="4" xfId="0" applyNumberFormat="1" applyFont="1" applyFill="1" applyBorder="1" applyAlignment="1">
      <alignment horizontal="center" vertical="center"/>
    </xf>
    <xf numFmtId="164" fontId="4" fillId="3" borderId="4" xfId="1" applyNumberFormat="1" applyFont="1" applyFill="1" applyBorder="1" applyAlignment="1">
      <alignment horizontal="center" vertical="center" wrapText="1"/>
    </xf>
    <xf numFmtId="164" fontId="18" fillId="0" borderId="0" xfId="0" applyNumberFormat="1" applyFont="1" applyAlignment="1">
      <alignment horizontal="center" vertical="center" wrapText="1"/>
    </xf>
    <xf numFmtId="164" fontId="18" fillId="0" borderId="0" xfId="1" applyNumberFormat="1" applyFont="1" applyBorder="1" applyAlignment="1">
      <alignment horizontal="center" vertical="center"/>
    </xf>
    <xf numFmtId="164" fontId="4" fillId="0" borderId="16" xfId="1" applyNumberFormat="1" applyFont="1" applyBorder="1" applyAlignment="1">
      <alignment horizontal="center" vertical="center" wrapText="1"/>
    </xf>
    <xf numFmtId="164" fontId="4" fillId="0" borderId="0" xfId="1" applyNumberFormat="1" applyFont="1" applyBorder="1" applyAlignment="1">
      <alignment horizontal="center" vertical="center" wrapText="1"/>
    </xf>
    <xf numFmtId="164" fontId="4" fillId="0" borderId="0" xfId="0" applyNumberFormat="1" applyFont="1" applyAlignment="1">
      <alignment horizontal="center"/>
    </xf>
    <xf numFmtId="164" fontId="0" fillId="16" borderId="0" xfId="0" applyNumberFormat="1" applyFont="1" applyFill="1" applyAlignment="1">
      <alignment horizontal="center" vertical="center"/>
    </xf>
    <xf numFmtId="2" fontId="4" fillId="0" borderId="16" xfId="1" applyNumberFormat="1" applyFont="1" applyBorder="1" applyAlignment="1">
      <alignment horizontal="center" vertical="center" wrapText="1"/>
    </xf>
    <xf numFmtId="164" fontId="0" fillId="0" borderId="5" xfId="0" applyNumberFormat="1" applyFont="1" applyBorder="1" applyAlignment="1">
      <alignment horizontal="center" vertical="center"/>
    </xf>
    <xf numFmtId="164" fontId="0" fillId="0" borderId="4" xfId="0" applyNumberFormat="1" applyFont="1" applyBorder="1" applyAlignment="1">
      <alignment horizontal="center" vertical="center"/>
    </xf>
    <xf numFmtId="164" fontId="0" fillId="0" borderId="4" xfId="1" applyNumberFormat="1" applyFont="1" applyBorder="1" applyAlignment="1">
      <alignment horizontal="center"/>
    </xf>
    <xf numFmtId="164" fontId="0" fillId="0" borderId="4" xfId="2" applyNumberFormat="1" applyFont="1" applyBorder="1" applyAlignment="1">
      <alignment horizontal="center" vertical="center"/>
    </xf>
    <xf numFmtId="164" fontId="4" fillId="0" borderId="4" xfId="0" applyNumberFormat="1" applyFont="1" applyBorder="1" applyAlignment="1">
      <alignment horizontal="center" wrapText="1"/>
    </xf>
    <xf numFmtId="164" fontId="4"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164" fontId="9" fillId="3" borderId="0" xfId="0" applyNumberFormat="1" applyFont="1" applyFill="1" applyAlignment="1">
      <alignment horizontal="center" vertical="center" wrapText="1"/>
    </xf>
    <xf numFmtId="164" fontId="1" fillId="0" borderId="5" xfId="0" applyNumberFormat="1" applyFont="1" applyBorder="1" applyAlignment="1">
      <alignment horizontal="center" vertical="center"/>
    </xf>
    <xf numFmtId="164" fontId="9" fillId="0" borderId="4" xfId="1" applyNumberFormat="1" applyFont="1" applyBorder="1" applyAlignment="1">
      <alignment horizontal="center" vertical="center"/>
    </xf>
    <xf numFmtId="164" fontId="0" fillId="0" borderId="13" xfId="1" applyNumberFormat="1" applyFont="1" applyBorder="1" applyAlignment="1">
      <alignment horizontal="center" vertical="center"/>
    </xf>
    <xf numFmtId="164" fontId="0" fillId="0" borderId="16" xfId="1" applyNumberFormat="1" applyFont="1" applyBorder="1" applyAlignment="1">
      <alignment horizontal="center" vertical="center"/>
    </xf>
    <xf numFmtId="164" fontId="1" fillId="0" borderId="0" xfId="0" applyNumberFormat="1" applyFont="1" applyAlignment="1">
      <alignment horizontal="center" vertical="center"/>
    </xf>
    <xf numFmtId="164" fontId="1" fillId="0" borderId="4" xfId="2" applyNumberFormat="1" applyFont="1" applyBorder="1" applyAlignment="1">
      <alignment horizontal="center" vertical="center"/>
    </xf>
    <xf numFmtId="164" fontId="0" fillId="0" borderId="0" xfId="0" applyNumberFormat="1" applyAlignment="1">
      <alignment horizontal="center"/>
    </xf>
    <xf numFmtId="164" fontId="1" fillId="17" borderId="0" xfId="0" applyNumberFormat="1" applyFont="1" applyFill="1" applyAlignment="1">
      <alignment horizontal="center" vertical="center"/>
    </xf>
    <xf numFmtId="0" fontId="1" fillId="3" borderId="0" xfId="0" applyFont="1" applyFill="1"/>
    <xf numFmtId="164" fontId="1" fillId="3" borderId="0" xfId="0" applyNumberFormat="1" applyFont="1" applyFill="1" applyAlignment="1">
      <alignment horizontal="center" vertical="center"/>
    </xf>
    <xf numFmtId="164" fontId="1" fillId="16" borderId="5" xfId="0" applyNumberFormat="1" applyFont="1" applyFill="1" applyBorder="1" applyAlignment="1">
      <alignment horizontal="center" vertical="center"/>
    </xf>
    <xf numFmtId="164" fontId="1" fillId="16" borderId="6" xfId="0" applyNumberFormat="1" applyFont="1" applyFill="1" applyBorder="1" applyAlignment="1">
      <alignment horizontal="center" vertical="center"/>
    </xf>
    <xf numFmtId="1" fontId="0" fillId="0" borderId="0" xfId="0" applyNumberFormat="1"/>
    <xf numFmtId="164" fontId="0" fillId="0" borderId="0" xfId="0" applyNumberFormat="1" applyFont="1" applyAlignment="1">
      <alignment horizontal="center"/>
    </xf>
    <xf numFmtId="0" fontId="0" fillId="0" borderId="0" xfId="0" applyBorder="1"/>
    <xf numFmtId="164" fontId="0" fillId="0" borderId="0" xfId="1" applyNumberFormat="1" applyFont="1" applyAlignment="1">
      <alignment horizontal="center"/>
    </xf>
    <xf numFmtId="164" fontId="0" fillId="0" borderId="11" xfId="1" applyNumberFormat="1" applyFont="1" applyBorder="1" applyAlignment="1">
      <alignment horizontal="center" vertical="center"/>
    </xf>
    <xf numFmtId="164" fontId="0" fillId="0" borderId="4" xfId="0" applyNumberFormat="1" applyFont="1" applyBorder="1" applyAlignment="1">
      <alignment horizontal="center"/>
    </xf>
    <xf numFmtId="165" fontId="0" fillId="0" borderId="4" xfId="1" applyNumberFormat="1" applyFont="1" applyBorder="1" applyAlignment="1">
      <alignment horizontal="center" vertical="center"/>
    </xf>
    <xf numFmtId="165" fontId="0" fillId="0" borderId="4" xfId="0" applyNumberFormat="1" applyFont="1" applyBorder="1" applyAlignment="1">
      <alignment horizontal="center"/>
    </xf>
    <xf numFmtId="1" fontId="0" fillId="0" borderId="4" xfId="0" applyNumberFormat="1" applyFont="1" applyBorder="1" applyAlignment="1">
      <alignment horizontal="center"/>
    </xf>
    <xf numFmtId="164" fontId="8" fillId="0" borderId="4" xfId="0" applyNumberFormat="1" applyFont="1" applyBorder="1" applyAlignment="1">
      <alignment horizontal="center" vertical="center"/>
    </xf>
    <xf numFmtId="164" fontId="0" fillId="0" borderId="4" xfId="1" applyNumberFormat="1" applyFont="1" applyBorder="1" applyAlignment="1">
      <alignment horizontal="left" vertical="center"/>
    </xf>
    <xf numFmtId="164" fontId="1" fillId="3" borderId="0" xfId="0" applyNumberFormat="1" applyFont="1" applyFill="1"/>
    <xf numFmtId="0" fontId="0" fillId="3" borderId="0" xfId="0" applyFont="1" applyFill="1"/>
    <xf numFmtId="0" fontId="8" fillId="0" borderId="0" xfId="0" applyFont="1"/>
    <xf numFmtId="0" fontId="0" fillId="3" borderId="0" xfId="0" applyFill="1" applyBorder="1"/>
    <xf numFmtId="164" fontId="15" fillId="3" borderId="0" xfId="0" applyNumberFormat="1" applyFont="1" applyFill="1" applyBorder="1" applyAlignment="1">
      <alignment horizontal="center" vertical="center" wrapText="1"/>
    </xf>
    <xf numFmtId="0" fontId="0" fillId="3" borderId="0" xfId="0" applyFont="1" applyFill="1" applyBorder="1"/>
    <xf numFmtId="2" fontId="3" fillId="3" borderId="0" xfId="1" applyNumberFormat="1" applyFont="1" applyFill="1" applyBorder="1" applyAlignment="1">
      <alignment horizontal="center" vertical="center" wrapText="1"/>
    </xf>
    <xf numFmtId="43" fontId="3" fillId="3" borderId="0" xfId="1" applyFont="1" applyFill="1" applyBorder="1" applyAlignment="1">
      <alignment horizontal="center" vertical="center" wrapText="1"/>
    </xf>
    <xf numFmtId="0" fontId="17" fillId="5" borderId="0" xfId="0" applyFont="1" applyFill="1" applyBorder="1" applyAlignment="1">
      <alignment horizontal="left" vertical="center"/>
    </xf>
    <xf numFmtId="164" fontId="0" fillId="3" borderId="0" xfId="1" applyNumberFormat="1" applyFont="1" applyFill="1" applyBorder="1" applyAlignment="1">
      <alignment horizontal="center" vertical="center"/>
    </xf>
    <xf numFmtId="165" fontId="0" fillId="3" borderId="0" xfId="1" applyNumberFormat="1" applyFont="1" applyFill="1" applyBorder="1" applyAlignment="1">
      <alignment horizontal="center" vertical="center"/>
    </xf>
    <xf numFmtId="1" fontId="0" fillId="3" borderId="0" xfId="1" applyNumberFormat="1" applyFont="1" applyFill="1" applyBorder="1" applyAlignment="1">
      <alignment horizontal="center" vertical="center"/>
    </xf>
    <xf numFmtId="164" fontId="0" fillId="3" borderId="0" xfId="0" applyNumberFormat="1" applyFont="1" applyFill="1" applyBorder="1" applyAlignment="1">
      <alignment horizontal="center"/>
    </xf>
    <xf numFmtId="1" fontId="0" fillId="3" borderId="0" xfId="0" applyNumberFormat="1" applyFont="1" applyFill="1" applyBorder="1" applyAlignment="1">
      <alignment horizontal="center"/>
    </xf>
    <xf numFmtId="164" fontId="18" fillId="3" borderId="5" xfId="0" applyNumberFormat="1" applyFont="1" applyFill="1" applyBorder="1" applyAlignment="1">
      <alignment horizontal="center" vertical="center" wrapText="1"/>
    </xf>
    <xf numFmtId="1" fontId="0" fillId="3" borderId="0" xfId="0" applyNumberFormat="1" applyFill="1"/>
    <xf numFmtId="1" fontId="18" fillId="3" borderId="5" xfId="0" applyNumberFormat="1" applyFont="1" applyFill="1" applyBorder="1" applyAlignment="1">
      <alignment horizontal="center" vertical="center" wrapText="1"/>
    </xf>
    <xf numFmtId="164" fontId="21" fillId="3" borderId="0" xfId="0" applyNumberFormat="1" applyFont="1" applyFill="1" applyBorder="1" applyAlignment="1">
      <alignment horizontal="left" vertical="center"/>
    </xf>
    <xf numFmtId="0" fontId="21" fillId="5" borderId="0" xfId="0" applyFont="1" applyFill="1" applyBorder="1" applyAlignment="1">
      <alignment horizontal="left" vertical="center"/>
    </xf>
    <xf numFmtId="164" fontId="0" fillId="3" borderId="0" xfId="1" applyNumberFormat="1" applyFont="1" applyFill="1" applyBorder="1" applyAlignment="1">
      <alignment horizontal="left" vertical="center"/>
    </xf>
    <xf numFmtId="0" fontId="0" fillId="0" borderId="0" xfId="0" applyAlignment="1">
      <alignment horizontal="center"/>
    </xf>
    <xf numFmtId="164" fontId="15" fillId="15" borderId="12" xfId="0" applyNumberFormat="1" applyFont="1" applyFill="1" applyBorder="1" applyAlignment="1">
      <alignment horizontal="center" vertical="center" wrapText="1"/>
    </xf>
    <xf numFmtId="164" fontId="15" fillId="15" borderId="14" xfId="0" applyNumberFormat="1" applyFont="1" applyFill="1" applyBorder="1" applyAlignment="1">
      <alignment horizontal="center" vertical="center" wrapText="1"/>
    </xf>
    <xf numFmtId="164" fontId="0" fillId="0" borderId="12" xfId="1" applyNumberFormat="1" applyFont="1" applyBorder="1" applyAlignment="1">
      <alignment horizontal="center" vertical="center"/>
    </xf>
    <xf numFmtId="0" fontId="22" fillId="0" borderId="18" xfId="0" applyFont="1" applyBorder="1" applyAlignment="1">
      <alignment horizontal="center" vertical="center"/>
    </xf>
    <xf numFmtId="0" fontId="14" fillId="12" borderId="18" xfId="0" applyFont="1" applyFill="1" applyBorder="1" applyAlignment="1">
      <alignment horizontal="center" vertical="center"/>
    </xf>
    <xf numFmtId="164" fontId="15" fillId="13" borderId="18" xfId="0" applyNumberFormat="1" applyFont="1" applyFill="1" applyBorder="1" applyAlignment="1">
      <alignment horizontal="center" vertical="center" wrapText="1"/>
    </xf>
    <xf numFmtId="164" fontId="15" fillId="8" borderId="18" xfId="0" applyNumberFormat="1" applyFont="1" applyFill="1" applyBorder="1" applyAlignment="1">
      <alignment horizontal="center" vertical="center" wrapText="1"/>
    </xf>
    <xf numFmtId="164" fontId="15" fillId="7" borderId="18" xfId="0" applyNumberFormat="1" applyFont="1" applyFill="1" applyBorder="1" applyAlignment="1">
      <alignment horizontal="center" vertical="center" wrapText="1"/>
    </xf>
    <xf numFmtId="164" fontId="15" fillId="14" borderId="18" xfId="0" applyNumberFormat="1" applyFont="1" applyFill="1" applyBorder="1" applyAlignment="1">
      <alignment horizontal="center" vertical="center" wrapText="1"/>
    </xf>
    <xf numFmtId="164" fontId="15" fillId="15" borderId="18" xfId="0" applyNumberFormat="1" applyFont="1" applyFill="1" applyBorder="1" applyAlignment="1">
      <alignment horizontal="center" vertical="center" wrapText="1"/>
    </xf>
    <xf numFmtId="164" fontId="15" fillId="4" borderId="18" xfId="0" applyNumberFormat="1" applyFont="1" applyFill="1" applyBorder="1" applyAlignment="1">
      <alignment horizontal="center" vertical="center" wrapText="1"/>
    </xf>
    <xf numFmtId="164" fontId="0" fillId="0" borderId="23" xfId="1" applyNumberFormat="1" applyFont="1" applyBorder="1" applyAlignment="1">
      <alignment horizontal="center" vertical="center"/>
    </xf>
    <xf numFmtId="164" fontId="0" fillId="0" borderId="24" xfId="1" applyNumberFormat="1" applyFont="1" applyBorder="1" applyAlignment="1">
      <alignment horizontal="center" vertical="center"/>
    </xf>
    <xf numFmtId="164" fontId="0" fillId="0" borderId="25" xfId="1" applyNumberFormat="1" applyFont="1" applyBorder="1" applyAlignment="1">
      <alignment horizontal="center" vertical="center"/>
    </xf>
    <xf numFmtId="164" fontId="0" fillId="0" borderId="26" xfId="1" applyNumberFormat="1" applyFont="1" applyBorder="1" applyAlignment="1">
      <alignment horizontal="center" vertical="center"/>
    </xf>
    <xf numFmtId="164" fontId="0" fillId="0" borderId="27" xfId="0" applyNumberFormat="1" applyFont="1" applyBorder="1" applyAlignment="1">
      <alignment horizontal="center"/>
    </xf>
    <xf numFmtId="164" fontId="0" fillId="0" borderId="28" xfId="0" applyNumberFormat="1" applyFont="1" applyBorder="1" applyAlignment="1">
      <alignment horizontal="center"/>
    </xf>
    <xf numFmtId="164" fontId="0" fillId="0" borderId="29" xfId="0" applyNumberFormat="1" applyFont="1" applyBorder="1" applyAlignment="1">
      <alignment horizontal="center"/>
    </xf>
    <xf numFmtId="164" fontId="0" fillId="0" borderId="30" xfId="1" applyNumberFormat="1" applyFont="1" applyBorder="1" applyAlignment="1">
      <alignment horizontal="center" vertical="center"/>
    </xf>
    <xf numFmtId="164" fontId="0" fillId="0" borderId="31" xfId="1" applyNumberFormat="1" applyFont="1" applyBorder="1" applyAlignment="1">
      <alignment horizontal="center" vertical="center"/>
    </xf>
    <xf numFmtId="164" fontId="0" fillId="0" borderId="33" xfId="0" applyNumberFormat="1" applyFont="1" applyBorder="1" applyAlignment="1">
      <alignment horizontal="center"/>
    </xf>
    <xf numFmtId="0" fontId="22" fillId="4" borderId="18" xfId="0" applyFont="1" applyFill="1" applyBorder="1" applyAlignment="1">
      <alignment horizontal="center" vertical="center" wrapText="1"/>
    </xf>
    <xf numFmtId="164" fontId="15" fillId="7" borderId="25" xfId="0" applyNumberFormat="1" applyFont="1" applyFill="1" applyBorder="1" applyAlignment="1">
      <alignment horizontal="center" vertical="center" wrapText="1"/>
    </xf>
    <xf numFmtId="164" fontId="15" fillId="7" borderId="26" xfId="0" applyNumberFormat="1" applyFont="1" applyFill="1" applyBorder="1" applyAlignment="1">
      <alignment horizontal="center" vertical="center" wrapText="1"/>
    </xf>
    <xf numFmtId="164" fontId="18" fillId="3" borderId="35" xfId="0" applyNumberFormat="1" applyFont="1" applyFill="1" applyBorder="1" applyAlignment="1">
      <alignment horizontal="center" vertical="center" wrapText="1"/>
    </xf>
    <xf numFmtId="164" fontId="18" fillId="3" borderId="36" xfId="0" applyNumberFormat="1" applyFont="1" applyFill="1" applyBorder="1" applyAlignment="1">
      <alignment horizontal="center" vertical="center" wrapText="1"/>
    </xf>
    <xf numFmtId="164" fontId="18" fillId="3" borderId="37" xfId="0" applyNumberFormat="1" applyFont="1" applyFill="1" applyBorder="1" applyAlignment="1">
      <alignment horizontal="center" vertical="center" wrapText="1"/>
    </xf>
    <xf numFmtId="164" fontId="18" fillId="3" borderId="38"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164" fontId="18" fillId="3" borderId="39" xfId="0" applyNumberFormat="1" applyFont="1" applyFill="1" applyBorder="1" applyAlignment="1">
      <alignment horizontal="center" vertical="center" wrapText="1"/>
    </xf>
    <xf numFmtId="164" fontId="18" fillId="3" borderId="40" xfId="0" applyNumberFormat="1" applyFont="1" applyFill="1" applyBorder="1" applyAlignment="1">
      <alignment horizontal="center" vertical="center" wrapText="1"/>
    </xf>
    <xf numFmtId="164" fontId="18" fillId="3" borderId="29" xfId="0" applyNumberFormat="1" applyFont="1" applyFill="1" applyBorder="1" applyAlignment="1">
      <alignment horizontal="center" vertical="center" wrapText="1"/>
    </xf>
    <xf numFmtId="164" fontId="18" fillId="3" borderId="19" xfId="0" applyNumberFormat="1" applyFont="1" applyFill="1" applyBorder="1" applyAlignment="1">
      <alignment horizontal="center" vertical="center" wrapText="1"/>
    </xf>
    <xf numFmtId="164" fontId="18" fillId="3" borderId="41" xfId="0" applyNumberFormat="1" applyFont="1" applyFill="1" applyBorder="1" applyAlignment="1">
      <alignment horizontal="center" vertical="center" wrapText="1"/>
    </xf>
    <xf numFmtId="164" fontId="0" fillId="17" borderId="42" xfId="0" applyNumberFormat="1" applyFont="1" applyFill="1" applyBorder="1" applyAlignment="1">
      <alignment horizontal="center" vertical="center"/>
    </xf>
    <xf numFmtId="164" fontId="0" fillId="17" borderId="43" xfId="0" applyNumberFormat="1" applyFont="1" applyFill="1" applyBorder="1" applyAlignment="1">
      <alignment horizontal="center" vertical="center"/>
    </xf>
    <xf numFmtId="2" fontId="3" fillId="6" borderId="44" xfId="1" applyNumberFormat="1" applyFont="1" applyFill="1" applyBorder="1" applyAlignment="1">
      <alignment horizontal="center" vertical="center" wrapText="1"/>
    </xf>
    <xf numFmtId="43" fontId="3" fillId="6" borderId="37" xfId="1" applyFont="1" applyFill="1" applyBorder="1" applyAlignment="1">
      <alignment horizontal="center" vertical="center" wrapText="1"/>
    </xf>
    <xf numFmtId="164" fontId="0" fillId="17" borderId="45" xfId="0" applyNumberFormat="1" applyFont="1" applyFill="1" applyBorder="1" applyAlignment="1">
      <alignment horizontal="center" vertical="center"/>
    </xf>
    <xf numFmtId="0" fontId="6" fillId="5" borderId="44" xfId="0" applyFont="1" applyFill="1" applyBorder="1" applyAlignment="1">
      <alignment horizontal="left" vertical="center"/>
    </xf>
    <xf numFmtId="1" fontId="18" fillId="3" borderId="36" xfId="0" applyNumberFormat="1" applyFont="1" applyFill="1" applyBorder="1" applyAlignment="1">
      <alignment horizontal="center" vertical="center" wrapText="1"/>
    </xf>
    <xf numFmtId="0" fontId="6" fillId="5" borderId="25" xfId="0" applyFont="1" applyFill="1" applyBorder="1" applyAlignment="1">
      <alignment horizontal="left" vertical="center"/>
    </xf>
    <xf numFmtId="0" fontId="6" fillId="5" borderId="27" xfId="0" applyFont="1" applyFill="1" applyBorder="1" applyAlignment="1">
      <alignment horizontal="left" vertical="center"/>
    </xf>
    <xf numFmtId="1" fontId="18" fillId="3" borderId="40" xfId="0" applyNumberFormat="1" applyFont="1" applyFill="1" applyBorder="1" applyAlignment="1">
      <alignment horizontal="center" vertical="center" wrapText="1"/>
    </xf>
    <xf numFmtId="0" fontId="6" fillId="18" borderId="45" xfId="0" applyFont="1" applyFill="1" applyBorder="1" applyAlignment="1">
      <alignment horizontal="left" vertical="center"/>
    </xf>
    <xf numFmtId="164" fontId="18" fillId="19" borderId="41" xfId="0" applyNumberFormat="1" applyFont="1" applyFill="1" applyBorder="1" applyAlignment="1">
      <alignment horizontal="center" vertical="center" wrapText="1"/>
    </xf>
    <xf numFmtId="164" fontId="0" fillId="20" borderId="42" xfId="0" applyNumberFormat="1" applyFont="1" applyFill="1" applyBorder="1" applyAlignment="1">
      <alignment horizontal="center" vertical="center"/>
    </xf>
    <xf numFmtId="1" fontId="0" fillId="20" borderId="42" xfId="0" applyNumberFormat="1" applyFont="1" applyFill="1" applyBorder="1" applyAlignment="1">
      <alignment horizontal="center" vertical="center"/>
    </xf>
    <xf numFmtId="164" fontId="0" fillId="20" borderId="43" xfId="0" applyNumberFormat="1" applyFont="1" applyFill="1" applyBorder="1" applyAlignment="1">
      <alignment horizontal="center" vertical="center"/>
    </xf>
    <xf numFmtId="0" fontId="23" fillId="3" borderId="0" xfId="0" applyFont="1" applyFill="1" applyBorder="1"/>
    <xf numFmtId="0" fontId="24" fillId="5" borderId="0" xfId="0" applyFont="1" applyFill="1" applyBorder="1" applyAlignment="1">
      <alignment horizontal="left" vertical="center"/>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164" fontId="0" fillId="3" borderId="0" xfId="0" applyNumberFormat="1" applyFont="1" applyFill="1" applyBorder="1" applyAlignment="1">
      <alignment horizontal="left"/>
    </xf>
    <xf numFmtId="0" fontId="28" fillId="5" borderId="0" xfId="0" applyFont="1" applyFill="1" applyBorder="1" applyAlignment="1">
      <alignment horizontal="right" vertical="center"/>
    </xf>
    <xf numFmtId="0" fontId="28" fillId="5" borderId="0" xfId="0" applyFont="1" applyFill="1" applyBorder="1" applyAlignment="1">
      <alignment horizontal="center"/>
    </xf>
    <xf numFmtId="0" fontId="17" fillId="5" borderId="4" xfId="0" applyFont="1" applyFill="1" applyBorder="1" applyAlignment="1">
      <alignment horizontal="left" vertical="center"/>
    </xf>
    <xf numFmtId="0" fontId="0" fillId="21" borderId="31" xfId="0" applyFont="1" applyFill="1" applyBorder="1" applyAlignment="1">
      <alignment horizontal="center"/>
    </xf>
    <xf numFmtId="0" fontId="0" fillId="22" borderId="31" xfId="0" applyFont="1" applyFill="1" applyBorder="1" applyAlignment="1">
      <alignment horizontal="center" vertical="center" wrapText="1"/>
    </xf>
    <xf numFmtId="0" fontId="0" fillId="23" borderId="31" xfId="0" applyFont="1" applyFill="1" applyBorder="1" applyAlignment="1">
      <alignment horizontal="center" vertical="center" wrapText="1"/>
    </xf>
    <xf numFmtId="0" fontId="0" fillId="21" borderId="32" xfId="0" applyFont="1" applyFill="1" applyBorder="1" applyAlignment="1">
      <alignment horizontal="center"/>
    </xf>
    <xf numFmtId="0" fontId="0" fillId="9" borderId="31" xfId="0" applyFont="1" applyFill="1" applyBorder="1" applyAlignment="1">
      <alignment horizontal="center"/>
    </xf>
    <xf numFmtId="0" fontId="0" fillId="23" borderId="32" xfId="0" applyFont="1" applyFill="1" applyBorder="1" applyAlignment="1">
      <alignment horizontal="center" vertical="center" wrapText="1"/>
    </xf>
    <xf numFmtId="0" fontId="0" fillId="22" borderId="32" xfId="0" applyFont="1" applyFill="1" applyBorder="1" applyAlignment="1">
      <alignment horizontal="center" vertical="center" wrapText="1"/>
    </xf>
    <xf numFmtId="0" fontId="22" fillId="0" borderId="0" xfId="0" applyFont="1" applyBorder="1" applyAlignment="1">
      <alignment horizontal="center" vertical="center"/>
    </xf>
    <xf numFmtId="0" fontId="13" fillId="11" borderId="0" xfId="0" applyFont="1" applyFill="1" applyBorder="1" applyAlignment="1">
      <alignment horizontal="center" vertical="center" wrapText="1"/>
    </xf>
    <xf numFmtId="164" fontId="4" fillId="0" borderId="13" xfId="1" applyNumberFormat="1" applyFont="1" applyBorder="1" applyAlignment="1">
      <alignment horizontal="center" vertical="center" wrapText="1"/>
    </xf>
    <xf numFmtId="164" fontId="4" fillId="0" borderId="25" xfId="1" applyNumberFormat="1" applyFont="1" applyBorder="1" applyAlignment="1">
      <alignment horizontal="center" vertical="center" wrapText="1"/>
    </xf>
    <xf numFmtId="164" fontId="4" fillId="0" borderId="26" xfId="1" applyNumberFormat="1" applyFont="1" applyBorder="1" applyAlignment="1">
      <alignment horizontal="center" vertical="center" wrapText="1"/>
    </xf>
    <xf numFmtId="164" fontId="4" fillId="0" borderId="27" xfId="1" applyNumberFormat="1" applyFont="1" applyBorder="1" applyAlignment="1">
      <alignment horizontal="center" vertical="center" wrapText="1"/>
    </xf>
    <xf numFmtId="164" fontId="4" fillId="0" borderId="28" xfId="1" applyNumberFormat="1" applyFont="1" applyBorder="1" applyAlignment="1">
      <alignment horizontal="center" vertical="center" wrapText="1"/>
    </xf>
    <xf numFmtId="164" fontId="0" fillId="16" borderId="28" xfId="0" applyNumberFormat="1" applyFont="1" applyFill="1" applyBorder="1" applyAlignment="1">
      <alignment horizontal="center" vertical="center"/>
    </xf>
    <xf numFmtId="164" fontId="4" fillId="0" borderId="29" xfId="1" applyNumberFormat="1" applyFont="1" applyBorder="1" applyAlignment="1">
      <alignment horizontal="center" vertical="center" wrapText="1"/>
    </xf>
    <xf numFmtId="0" fontId="17" fillId="5" borderId="5" xfId="0" applyFont="1" applyFill="1" applyBorder="1" applyAlignment="1">
      <alignment horizontal="left" vertical="center"/>
    </xf>
    <xf numFmtId="0" fontId="0" fillId="24" borderId="18" xfId="0" applyFill="1" applyBorder="1"/>
    <xf numFmtId="164" fontId="8" fillId="3" borderId="0" xfId="1" applyNumberFormat="1" applyFont="1" applyFill="1" applyAlignment="1">
      <alignment horizontal="center" vertical="center"/>
    </xf>
    <xf numFmtId="164" fontId="0" fillId="3" borderId="0" xfId="1" applyNumberFormat="1" applyFont="1" applyFill="1" applyAlignment="1"/>
    <xf numFmtId="164" fontId="8" fillId="3" borderId="0" xfId="0" applyNumberFormat="1" applyFont="1" applyFill="1" applyAlignment="1">
      <alignment horizontal="center" vertical="center" wrapText="1"/>
    </xf>
    <xf numFmtId="43" fontId="0" fillId="3" borderId="0" xfId="1" applyFont="1" applyFill="1" applyAlignment="1">
      <alignment horizontal="center" vertical="center"/>
    </xf>
    <xf numFmtId="0" fontId="25" fillId="0" borderId="18" xfId="0" applyFont="1" applyBorder="1" applyAlignment="1">
      <alignment horizontal="center" vertical="center" wrapText="1"/>
    </xf>
    <xf numFmtId="2" fontId="0" fillId="3" borderId="0" xfId="0" applyNumberFormat="1" applyFill="1" applyAlignment="1">
      <alignment horizontal="left" vertical="center"/>
    </xf>
    <xf numFmtId="2" fontId="0" fillId="3" borderId="4" xfId="0" applyNumberFormat="1" applyFill="1" applyBorder="1" applyAlignment="1">
      <alignment horizontal="left" vertical="center"/>
    </xf>
    <xf numFmtId="2" fontId="8" fillId="3" borderId="12" xfId="0" applyNumberFormat="1" applyFont="1" applyFill="1" applyBorder="1" applyAlignment="1">
      <alignment horizontal="center" vertical="center"/>
    </xf>
    <xf numFmtId="0" fontId="8" fillId="3" borderId="0" xfId="0" applyFont="1" applyFill="1" applyAlignment="1">
      <alignment horizontal="left" vertical="center"/>
    </xf>
    <xf numFmtId="164" fontId="15" fillId="4" borderId="8" xfId="0" applyNumberFormat="1" applyFont="1" applyFill="1" applyBorder="1" applyAlignment="1">
      <alignment horizontal="center" vertical="center" wrapText="1"/>
    </xf>
    <xf numFmtId="164" fontId="0" fillId="0" borderId="5" xfId="0" applyNumberFormat="1" applyBorder="1" applyAlignment="1">
      <alignment horizontal="center" vertical="center"/>
    </xf>
    <xf numFmtId="164" fontId="15" fillId="4" borderId="49" xfId="0" applyNumberFormat="1" applyFont="1" applyFill="1" applyBorder="1" applyAlignment="1">
      <alignment horizontal="center" vertical="center" wrapText="1"/>
    </xf>
    <xf numFmtId="164" fontId="0" fillId="0" borderId="6" xfId="0" applyNumberFormat="1" applyBorder="1" applyAlignment="1">
      <alignment horizontal="center" vertical="center"/>
    </xf>
    <xf numFmtId="0" fontId="8" fillId="3" borderId="0" xfId="0" applyFont="1" applyFill="1" applyBorder="1" applyAlignment="1">
      <alignment horizontal="center" vertical="center"/>
    </xf>
    <xf numFmtId="2" fontId="8" fillId="3" borderId="0" xfId="0" applyNumberFormat="1" applyFont="1" applyFill="1" applyBorder="1" applyAlignment="1">
      <alignment horizontal="center" vertical="center"/>
    </xf>
    <xf numFmtId="164" fontId="4" fillId="3" borderId="0" xfId="1" applyNumberFormat="1" applyFont="1" applyFill="1" applyBorder="1" applyAlignment="1">
      <alignment horizontal="center" vertical="center" wrapText="1"/>
    </xf>
    <xf numFmtId="0" fontId="1" fillId="3" borderId="0" xfId="0" applyFont="1" applyFill="1" applyBorder="1" applyAlignment="1">
      <alignment horizontal="center" vertical="center"/>
    </xf>
    <xf numFmtId="164" fontId="20"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xf>
    <xf numFmtId="164" fontId="4" fillId="3" borderId="0"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xf>
    <xf numFmtId="0" fontId="25" fillId="0" borderId="48" xfId="0" applyFont="1" applyBorder="1" applyAlignment="1">
      <alignment vertical="center"/>
    </xf>
    <xf numFmtId="0" fontId="21" fillId="5" borderId="0" xfId="0" applyFont="1" applyFill="1" applyBorder="1" applyAlignment="1">
      <alignment horizontal="left" vertical="center" wrapText="1"/>
    </xf>
    <xf numFmtId="164" fontId="15" fillId="4" borderId="50" xfId="0" applyNumberFormat="1" applyFont="1" applyFill="1" applyBorder="1" applyAlignment="1">
      <alignment horizontal="center" vertical="center" wrapText="1"/>
    </xf>
    <xf numFmtId="164" fontId="15" fillId="4" borderId="51" xfId="0" applyNumberFormat="1" applyFont="1" applyFill="1" applyBorder="1" applyAlignment="1">
      <alignment horizontal="center" vertical="center" wrapText="1"/>
    </xf>
    <xf numFmtId="164" fontId="20" fillId="0" borderId="44" xfId="0" applyNumberFormat="1" applyFont="1" applyBorder="1" applyAlignment="1">
      <alignment horizontal="center" vertical="center" wrapText="1"/>
    </xf>
    <xf numFmtId="164" fontId="20" fillId="0" borderId="37" xfId="0" applyNumberFormat="1" applyFont="1" applyBorder="1" applyAlignment="1">
      <alignment horizontal="center" vertical="center" wrapText="1"/>
    </xf>
    <xf numFmtId="164" fontId="20" fillId="0" borderId="25" xfId="0" applyNumberFormat="1" applyFont="1" applyBorder="1" applyAlignment="1">
      <alignment horizontal="center" vertical="center" wrapText="1"/>
    </xf>
    <xf numFmtId="164" fontId="20" fillId="0" borderId="26" xfId="0" applyNumberFormat="1" applyFont="1" applyBorder="1" applyAlignment="1">
      <alignment horizontal="center" vertical="center" wrapText="1"/>
    </xf>
    <xf numFmtId="164" fontId="20" fillId="0" borderId="27" xfId="0" applyNumberFormat="1" applyFont="1" applyBorder="1" applyAlignment="1">
      <alignment horizontal="center" vertical="center" wrapText="1"/>
    </xf>
    <xf numFmtId="164" fontId="20" fillId="0" borderId="29" xfId="0" applyNumberFormat="1" applyFont="1" applyBorder="1" applyAlignment="1">
      <alignment horizontal="center" vertical="center" wrapText="1"/>
    </xf>
    <xf numFmtId="164" fontId="20" fillId="0" borderId="46"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33"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19"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0" fontId="8" fillId="3" borderId="0" xfId="0" applyFont="1" applyFill="1" applyBorder="1"/>
    <xf numFmtId="0" fontId="8" fillId="3" borderId="0" xfId="0" applyFont="1" applyFill="1" applyBorder="1" applyAlignment="1">
      <alignment horizontal="center" vertical="center" wrapText="1"/>
    </xf>
    <xf numFmtId="0" fontId="0" fillId="25" borderId="31" xfId="0" applyFont="1" applyFill="1" applyBorder="1" applyAlignment="1">
      <alignment horizontal="center" vertical="center" wrapText="1"/>
    </xf>
    <xf numFmtId="0" fontId="0" fillId="26" borderId="32" xfId="0" applyFont="1" applyFill="1" applyBorder="1" applyAlignment="1">
      <alignment horizontal="center"/>
    </xf>
    <xf numFmtId="0" fontId="0" fillId="25" borderId="32" xfId="0" applyFont="1" applyFill="1" applyBorder="1" applyAlignment="1">
      <alignment horizontal="center" vertical="center" wrapText="1"/>
    </xf>
    <xf numFmtId="0" fontId="0" fillId="26" borderId="31" xfId="0" applyFont="1" applyFill="1" applyBorder="1" applyAlignment="1">
      <alignment horizontal="center"/>
    </xf>
    <xf numFmtId="0" fontId="25" fillId="0" borderId="0" xfId="0" applyFont="1"/>
    <xf numFmtId="0" fontId="29" fillId="0" borderId="0" xfId="6"/>
    <xf numFmtId="166" fontId="0" fillId="0" borderId="12" xfId="1" applyNumberFormat="1" applyFont="1" applyBorder="1" applyAlignment="1">
      <alignment horizontal="center" vertical="center"/>
    </xf>
    <xf numFmtId="166" fontId="0" fillId="0" borderId="24" xfId="1" applyNumberFormat="1" applyFont="1" applyBorder="1" applyAlignment="1">
      <alignment horizontal="center" vertical="center"/>
    </xf>
    <xf numFmtId="166" fontId="0" fillId="0" borderId="4" xfId="1" applyNumberFormat="1" applyFont="1" applyBorder="1" applyAlignment="1">
      <alignment horizontal="center" vertical="center"/>
    </xf>
    <xf numFmtId="166" fontId="0" fillId="0" borderId="26" xfId="1" applyNumberFormat="1" applyFont="1" applyBorder="1" applyAlignment="1">
      <alignment horizontal="center" vertical="center"/>
    </xf>
    <xf numFmtId="166" fontId="0" fillId="0" borderId="28" xfId="0" applyNumberFormat="1" applyFont="1" applyBorder="1" applyAlignment="1">
      <alignment horizontal="center"/>
    </xf>
    <xf numFmtId="166" fontId="0" fillId="0" borderId="29" xfId="0" applyNumberFormat="1" applyFont="1" applyBorder="1" applyAlignment="1">
      <alignment horizontal="center"/>
    </xf>
    <xf numFmtId="0" fontId="22" fillId="8" borderId="21" xfId="0" applyFont="1" applyFill="1" applyBorder="1" applyAlignment="1">
      <alignment horizontal="center" vertical="center"/>
    </xf>
    <xf numFmtId="0" fontId="0" fillId="0" borderId="12" xfId="0" applyFill="1" applyBorder="1" applyAlignment="1"/>
    <xf numFmtId="0" fontId="0" fillId="0" borderId="24" xfId="0" applyFill="1" applyBorder="1" applyAlignment="1"/>
    <xf numFmtId="0" fontId="0" fillId="0" borderId="12" xfId="0" applyFill="1" applyBorder="1" applyAlignment="1">
      <alignment horizontal="center"/>
    </xf>
    <xf numFmtId="0" fontId="0" fillId="0" borderId="4" xfId="0" applyFill="1" applyBorder="1" applyAlignment="1"/>
    <xf numFmtId="0" fontId="0" fillId="0" borderId="4" xfId="0" applyFill="1" applyBorder="1" applyAlignment="1">
      <alignment horizontal="center"/>
    </xf>
    <xf numFmtId="0" fontId="0" fillId="0" borderId="28" xfId="0" applyFill="1" applyBorder="1" applyAlignment="1"/>
    <xf numFmtId="0" fontId="0" fillId="0" borderId="29" xfId="0" applyFill="1" applyBorder="1" applyAlignment="1"/>
    <xf numFmtId="0" fontId="0" fillId="0" borderId="52" xfId="0" applyFill="1" applyBorder="1" applyAlignment="1"/>
    <xf numFmtId="0" fontId="0" fillId="0" borderId="45" xfId="0" applyFill="1" applyBorder="1" applyAlignment="1">
      <alignment horizontal="center" vertical="center"/>
    </xf>
    <xf numFmtId="0" fontId="0" fillId="0" borderId="42" xfId="0" applyFill="1" applyBorder="1" applyAlignment="1"/>
    <xf numFmtId="0" fontId="0" fillId="0" borderId="11" xfId="0" applyFill="1" applyBorder="1" applyAlignment="1"/>
    <xf numFmtId="0" fontId="0" fillId="0" borderId="11" xfId="0" applyFill="1" applyBorder="1" applyAlignment="1">
      <alignment horizontal="center"/>
    </xf>
    <xf numFmtId="0" fontId="0" fillId="0" borderId="52" xfId="0" applyFill="1" applyBorder="1" applyAlignment="1">
      <alignment horizontal="center"/>
    </xf>
    <xf numFmtId="0" fontId="0" fillId="0" borderId="37" xfId="0" applyFill="1" applyBorder="1" applyAlignment="1">
      <alignment horizontal="center"/>
    </xf>
    <xf numFmtId="0" fontId="0" fillId="0" borderId="26"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24" xfId="0" applyFill="1" applyBorder="1" applyAlignment="1">
      <alignment horizontal="center"/>
    </xf>
    <xf numFmtId="0" fontId="0" fillId="0" borderId="56" xfId="0" applyFill="1" applyBorder="1" applyAlignment="1">
      <alignment horizontal="center"/>
    </xf>
    <xf numFmtId="0" fontId="0" fillId="7" borderId="52" xfId="0" applyFill="1" applyBorder="1" applyAlignment="1"/>
    <xf numFmtId="0" fontId="0" fillId="7" borderId="52" xfId="0" applyFill="1" applyBorder="1" applyAlignment="1">
      <alignment horizontal="center"/>
    </xf>
    <xf numFmtId="0" fontId="0" fillId="7" borderId="37" xfId="0" applyFill="1" applyBorder="1" applyAlignment="1">
      <alignment horizontal="center"/>
    </xf>
    <xf numFmtId="0" fontId="0" fillId="7" borderId="4" xfId="0" applyFill="1" applyBorder="1" applyAlignment="1"/>
    <xf numFmtId="0" fontId="0" fillId="7" borderId="4" xfId="0" applyFill="1" applyBorder="1" applyAlignment="1">
      <alignment horizontal="center"/>
    </xf>
    <xf numFmtId="0" fontId="0" fillId="7" borderId="26" xfId="0" applyFill="1" applyBorder="1" applyAlignment="1">
      <alignment horizontal="center"/>
    </xf>
    <xf numFmtId="0" fontId="0" fillId="7" borderId="28" xfId="0" applyFill="1" applyBorder="1" applyAlignment="1"/>
    <xf numFmtId="0" fontId="0" fillId="7" borderId="28" xfId="0" applyFill="1" applyBorder="1" applyAlignment="1">
      <alignment horizontal="center"/>
    </xf>
    <xf numFmtId="0" fontId="0" fillId="7" borderId="29" xfId="0" applyFill="1" applyBorder="1" applyAlignment="1">
      <alignment horizontal="center"/>
    </xf>
    <xf numFmtId="0" fontId="0" fillId="0" borderId="0" xfId="0"/>
    <xf numFmtId="165" fontId="1" fillId="0" borderId="4" xfId="0" applyNumberFormat="1" applyFont="1" applyBorder="1" applyAlignment="1">
      <alignment horizontal="center" vertical="center"/>
    </xf>
    <xf numFmtId="0" fontId="0" fillId="0" borderId="0" xfId="0" applyAlignment="1"/>
    <xf numFmtId="0" fontId="0" fillId="7" borderId="17" xfId="0" applyFill="1" applyBorder="1" applyAlignment="1"/>
    <xf numFmtId="0" fontId="0" fillId="7" borderId="17" xfId="0" applyFill="1" applyBorder="1" applyAlignment="1">
      <alignment horizontal="center"/>
    </xf>
    <xf numFmtId="0" fontId="0" fillId="7" borderId="53" xfId="0" applyFill="1" applyBorder="1" applyAlignment="1">
      <alignment horizontal="center"/>
    </xf>
    <xf numFmtId="0" fontId="0" fillId="7" borderId="57" xfId="0" applyFill="1" applyBorder="1" applyAlignment="1"/>
    <xf numFmtId="0" fontId="0" fillId="7" borderId="51" xfId="0" applyFill="1" applyBorder="1" applyAlignment="1">
      <alignment horizontal="center"/>
    </xf>
    <xf numFmtId="0" fontId="15" fillId="8" borderId="45" xfId="0" applyFont="1" applyFill="1" applyBorder="1" applyAlignment="1">
      <alignment horizontal="center" vertical="center"/>
    </xf>
    <xf numFmtId="0" fontId="15" fillId="8" borderId="42" xfId="0" applyFont="1" applyFill="1" applyBorder="1" applyAlignment="1">
      <alignment horizontal="center" vertical="center"/>
    </xf>
    <xf numFmtId="0" fontId="22" fillId="8" borderId="42" xfId="0" applyFont="1" applyFill="1" applyBorder="1" applyAlignment="1">
      <alignment horizontal="center" vertical="center"/>
    </xf>
    <xf numFmtId="0" fontId="0" fillId="0" borderId="42" xfId="0" applyFill="1" applyBorder="1" applyAlignment="1">
      <alignment horizontal="center"/>
    </xf>
    <xf numFmtId="0" fontId="0" fillId="0" borderId="43" xfId="0" applyFill="1" applyBorder="1" applyAlignment="1">
      <alignment horizontal="center"/>
    </xf>
    <xf numFmtId="0" fontId="0" fillId="7" borderId="57" xfId="0" applyFill="1" applyBorder="1" applyAlignment="1">
      <alignment horizontal="center"/>
    </xf>
    <xf numFmtId="0" fontId="0" fillId="7" borderId="48" xfId="0" applyFill="1" applyBorder="1" applyAlignment="1">
      <alignment horizontal="center" vertical="center"/>
    </xf>
    <xf numFmtId="0" fontId="0" fillId="7" borderId="59" xfId="0" applyFill="1" applyBorder="1" applyAlignment="1">
      <alignment horizontal="center"/>
    </xf>
    <xf numFmtId="164" fontId="0" fillId="0" borderId="0" xfId="0" applyNumberFormat="1" applyBorder="1" applyAlignment="1">
      <alignment horizontal="center" vertical="center"/>
    </xf>
    <xf numFmtId="0" fontId="6" fillId="2" borderId="4" xfId="0" applyFont="1" applyFill="1" applyBorder="1" applyAlignment="1">
      <alignment horizontal="center" vertical="center" wrapText="1"/>
    </xf>
    <xf numFmtId="0" fontId="0" fillId="0" borderId="0" xfId="0" applyAlignment="1">
      <alignment horizontal="left" vertical="center" wrapText="1"/>
    </xf>
    <xf numFmtId="164" fontId="0" fillId="7" borderId="4" xfId="0" applyNumberFormat="1" applyFill="1" applyBorder="1" applyAlignment="1">
      <alignment horizontal="center" vertical="center"/>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37" fontId="4" fillId="24" borderId="32" xfId="0" applyNumberFormat="1" applyFont="1" applyFill="1" applyBorder="1" applyAlignment="1">
      <alignment horizontal="center" vertical="center" wrapText="1"/>
    </xf>
    <xf numFmtId="0" fontId="23" fillId="0" borderId="0" xfId="0" applyFont="1" applyAlignment="1">
      <alignment horizontal="right" wrapText="1"/>
    </xf>
    <xf numFmtId="0" fontId="0" fillId="9" borderId="46" xfId="0" applyFont="1" applyFill="1" applyBorder="1" applyAlignment="1">
      <alignment horizontal="center"/>
    </xf>
    <xf numFmtId="164" fontId="0" fillId="0" borderId="52" xfId="0" applyNumberFormat="1" applyBorder="1" applyAlignment="1">
      <alignment horizontal="center" vertical="center"/>
    </xf>
    <xf numFmtId="164" fontId="0" fillId="0" borderId="37" xfId="0" applyNumberFormat="1" applyBorder="1" applyAlignment="1">
      <alignment horizontal="center" vertical="center"/>
    </xf>
    <xf numFmtId="164" fontId="0" fillId="0" borderId="26" xfId="0" applyNumberFormat="1" applyBorder="1" applyAlignment="1">
      <alignment horizontal="center" vertical="center"/>
    </xf>
    <xf numFmtId="164" fontId="0" fillId="0" borderId="28" xfId="0" applyNumberFormat="1" applyBorder="1" applyAlignment="1">
      <alignment horizontal="center" vertical="center"/>
    </xf>
    <xf numFmtId="164" fontId="0" fillId="0" borderId="29" xfId="0" applyNumberFormat="1" applyBorder="1" applyAlignment="1">
      <alignment horizontal="center" vertical="center"/>
    </xf>
    <xf numFmtId="164" fontId="0" fillId="7" borderId="44" xfId="0" applyNumberFormat="1" applyFill="1" applyBorder="1" applyAlignment="1">
      <alignment horizontal="center" vertical="center"/>
    </xf>
    <xf numFmtId="164" fontId="0" fillId="7" borderId="52" xfId="0" applyNumberFormat="1" applyFill="1" applyBorder="1" applyAlignment="1">
      <alignment horizontal="center" vertical="center"/>
    </xf>
    <xf numFmtId="164" fontId="0" fillId="7" borderId="37" xfId="0" applyNumberFormat="1" applyFill="1" applyBorder="1" applyAlignment="1">
      <alignment horizontal="center" vertical="center"/>
    </xf>
    <xf numFmtId="164" fontId="0" fillId="7" borderId="25" xfId="0" applyNumberFormat="1" applyFill="1" applyBorder="1" applyAlignment="1">
      <alignment horizontal="center" vertical="center"/>
    </xf>
    <xf numFmtId="164" fontId="0" fillId="7" borderId="26" xfId="0" applyNumberFormat="1" applyFill="1" applyBorder="1" applyAlignment="1">
      <alignment horizontal="center" vertical="center"/>
    </xf>
    <xf numFmtId="164" fontId="0" fillId="7" borderId="27" xfId="0" applyNumberFormat="1" applyFill="1" applyBorder="1" applyAlignment="1">
      <alignment horizontal="center" vertical="center"/>
    </xf>
    <xf numFmtId="164" fontId="0" fillId="7" borderId="28" xfId="0" applyNumberFormat="1" applyFill="1" applyBorder="1" applyAlignment="1">
      <alignment horizontal="center" vertical="center"/>
    </xf>
    <xf numFmtId="164" fontId="0" fillId="7" borderId="29" xfId="0" applyNumberFormat="1" applyFill="1" applyBorder="1" applyAlignment="1">
      <alignment horizontal="center" vertical="center"/>
    </xf>
    <xf numFmtId="164" fontId="0" fillId="7" borderId="45" xfId="0" applyNumberFormat="1" applyFill="1" applyBorder="1" applyAlignment="1">
      <alignment horizontal="center" vertical="center"/>
    </xf>
    <xf numFmtId="164" fontId="0" fillId="7" borderId="42" xfId="0" applyNumberFormat="1" applyFill="1" applyBorder="1" applyAlignment="1">
      <alignment horizontal="center" vertical="center"/>
    </xf>
    <xf numFmtId="164" fontId="0" fillId="7" borderId="43" xfId="0" applyNumberFormat="1" applyFill="1" applyBorder="1" applyAlignment="1">
      <alignment horizontal="center" vertical="center"/>
    </xf>
    <xf numFmtId="164" fontId="0" fillId="0" borderId="55" xfId="0" applyNumberFormat="1" applyBorder="1" applyAlignment="1">
      <alignment horizontal="center" vertical="center"/>
    </xf>
    <xf numFmtId="164" fontId="0" fillId="0" borderId="54" xfId="0" applyNumberFormat="1" applyBorder="1" applyAlignment="1">
      <alignment horizontal="center" vertical="center"/>
    </xf>
    <xf numFmtId="0" fontId="0" fillId="26" borderId="33" xfId="0" applyFont="1" applyFill="1" applyBorder="1" applyAlignment="1">
      <alignment horizontal="center"/>
    </xf>
    <xf numFmtId="0" fontId="13" fillId="11" borderId="62" xfId="0" applyFont="1" applyFill="1" applyBorder="1" applyAlignment="1">
      <alignment horizontal="center" vertical="center" wrapText="1"/>
    </xf>
    <xf numFmtId="0" fontId="13" fillId="11" borderId="63" xfId="0" applyFont="1" applyFill="1" applyBorder="1" applyAlignment="1">
      <alignment horizontal="center" vertical="center" wrapText="1"/>
    </xf>
    <xf numFmtId="0" fontId="22" fillId="13" borderId="42"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7" borderId="42" xfId="0" applyFont="1" applyFill="1" applyBorder="1" applyAlignment="1">
      <alignment horizontal="center" vertical="center" wrapText="1"/>
    </xf>
    <xf numFmtId="164" fontId="22" fillId="14" borderId="42" xfId="0" applyNumberFormat="1" applyFont="1" applyFill="1" applyBorder="1" applyAlignment="1">
      <alignment horizontal="center" vertical="center" wrapText="1"/>
    </xf>
    <xf numFmtId="0" fontId="22" fillId="15" borderId="42" xfId="0" applyFont="1" applyFill="1" applyBorder="1" applyAlignment="1">
      <alignment horizontal="center" vertical="center" wrapText="1"/>
    </xf>
    <xf numFmtId="164" fontId="22" fillId="4" borderId="43" xfId="0" applyNumberFormat="1" applyFont="1" applyFill="1" applyBorder="1" applyAlignment="1">
      <alignment horizontal="center" vertical="center" wrapText="1"/>
    </xf>
    <xf numFmtId="0" fontId="30" fillId="11" borderId="10" xfId="0" applyFont="1" applyFill="1" applyBorder="1" applyAlignment="1">
      <alignment horizontal="center" vertical="center" wrapText="1"/>
    </xf>
    <xf numFmtId="0" fontId="30" fillId="11" borderId="15" xfId="0" applyFont="1" applyFill="1" applyBorder="1" applyAlignment="1">
      <alignment horizontal="center" vertical="center" wrapText="1"/>
    </xf>
    <xf numFmtId="164" fontId="28" fillId="13" borderId="4" xfId="0" applyNumberFormat="1" applyFont="1" applyFill="1" applyBorder="1" applyAlignment="1">
      <alignment horizontal="center" vertical="center" wrapText="1"/>
    </xf>
    <xf numFmtId="0" fontId="31" fillId="0" borderId="0" xfId="0" applyFont="1" applyBorder="1" applyAlignment="1">
      <alignment horizontal="center" vertical="center" wrapText="1"/>
    </xf>
    <xf numFmtId="0" fontId="30" fillId="11" borderId="9" xfId="0" applyFont="1" applyFill="1" applyBorder="1" applyAlignment="1">
      <alignment horizontal="center" vertical="center" wrapText="1"/>
    </xf>
    <xf numFmtId="164" fontId="28" fillId="8" borderId="4" xfId="0" applyNumberFormat="1" applyFont="1" applyFill="1" applyBorder="1" applyAlignment="1">
      <alignment horizontal="center" vertical="center" wrapText="1"/>
    </xf>
    <xf numFmtId="164" fontId="9" fillId="0" borderId="6" xfId="1" applyNumberFormat="1" applyFont="1" applyBorder="1" applyAlignment="1">
      <alignment horizontal="center" vertical="center"/>
    </xf>
    <xf numFmtId="0" fontId="0" fillId="26" borderId="18" xfId="0" applyFont="1" applyFill="1" applyBorder="1" applyAlignment="1">
      <alignment horizontal="center"/>
    </xf>
    <xf numFmtId="0" fontId="0" fillId="24" borderId="32" xfId="0" applyFill="1" applyBorder="1"/>
    <xf numFmtId="164" fontId="0" fillId="7" borderId="4" xfId="2" applyNumberFormat="1" applyFont="1" applyFill="1" applyBorder="1" applyAlignment="1">
      <alignment horizontal="center" vertical="center"/>
    </xf>
    <xf numFmtId="164" fontId="0" fillId="27" borderId="4" xfId="0" applyNumberFormat="1" applyFont="1" applyFill="1" applyBorder="1" applyAlignment="1">
      <alignment horizontal="center" vertical="center"/>
    </xf>
    <xf numFmtId="164" fontId="4" fillId="7" borderId="4" xfId="0" applyNumberFormat="1" applyFont="1" applyFill="1" applyBorder="1" applyAlignment="1">
      <alignment horizontal="center" vertical="center" wrapText="1"/>
    </xf>
    <xf numFmtId="0" fontId="0" fillId="7" borderId="4" xfId="0" applyFont="1" applyFill="1" applyBorder="1" applyAlignment="1">
      <alignment horizontal="center" vertical="center"/>
    </xf>
    <xf numFmtId="0" fontId="22" fillId="14" borderId="20" xfId="0" applyFont="1" applyFill="1" applyBorder="1" applyAlignment="1">
      <alignment horizontal="center" vertical="center" wrapText="1"/>
    </xf>
    <xf numFmtId="164" fontId="15" fillId="14" borderId="16" xfId="0" applyNumberFormat="1" applyFont="1" applyFill="1" applyBorder="1" applyAlignment="1">
      <alignment horizontal="center" vertical="center" wrapText="1"/>
    </xf>
    <xf numFmtId="164" fontId="4" fillId="3" borderId="5" xfId="1" applyNumberFormat="1" applyFont="1" applyFill="1" applyBorder="1" applyAlignment="1">
      <alignment horizontal="center" vertical="center" wrapText="1"/>
    </xf>
    <xf numFmtId="164" fontId="15" fillId="15" borderId="25" xfId="0" applyNumberFormat="1" applyFont="1" applyFill="1" applyBorder="1" applyAlignment="1">
      <alignment horizontal="center" vertical="center" wrapText="1"/>
    </xf>
    <xf numFmtId="164" fontId="15" fillId="15" borderId="26" xfId="0" applyNumberFormat="1" applyFont="1" applyFill="1" applyBorder="1" applyAlignment="1">
      <alignment horizontal="center" vertical="center" wrapText="1"/>
    </xf>
    <xf numFmtId="164" fontId="0" fillId="16" borderId="25" xfId="0" applyNumberFormat="1" applyFont="1" applyFill="1" applyBorder="1" applyAlignment="1">
      <alignment horizontal="center" vertical="center"/>
    </xf>
    <xf numFmtId="164" fontId="0" fillId="16" borderId="26" xfId="0" applyNumberFormat="1" applyFont="1" applyFill="1" applyBorder="1" applyAlignment="1">
      <alignment horizontal="center" vertical="center"/>
    </xf>
    <xf numFmtId="164" fontId="0" fillId="16" borderId="27" xfId="0" applyNumberFormat="1" applyFont="1" applyFill="1" applyBorder="1" applyAlignment="1">
      <alignment horizontal="center" vertical="center"/>
    </xf>
    <xf numFmtId="164" fontId="0" fillId="16" borderId="29" xfId="0" applyNumberFormat="1" applyFont="1" applyFill="1" applyBorder="1" applyAlignment="1">
      <alignment horizontal="center" vertical="center"/>
    </xf>
    <xf numFmtId="164" fontId="15" fillId="4" borderId="25" xfId="0" applyNumberFormat="1" applyFont="1" applyFill="1" applyBorder="1" applyAlignment="1">
      <alignment horizontal="center" vertical="center" wrapText="1"/>
    </xf>
    <xf numFmtId="164" fontId="15" fillId="4" borderId="26" xfId="0" applyNumberFormat="1" applyFont="1" applyFill="1" applyBorder="1" applyAlignment="1">
      <alignment horizontal="center" vertical="center" wrapText="1"/>
    </xf>
    <xf numFmtId="164" fontId="4" fillId="0" borderId="64" xfId="1" applyNumberFormat="1" applyFont="1" applyBorder="1" applyAlignment="1">
      <alignment horizontal="center" vertical="center" wrapText="1"/>
    </xf>
    <xf numFmtId="164" fontId="4" fillId="3" borderId="25" xfId="1" applyNumberFormat="1" applyFont="1" applyFill="1" applyBorder="1" applyAlignment="1">
      <alignment horizontal="center" vertical="center" wrapText="1"/>
    </xf>
    <xf numFmtId="164" fontId="4" fillId="0" borderId="65" xfId="1" applyNumberFormat="1" applyFont="1" applyBorder="1" applyAlignment="1">
      <alignment horizontal="center" vertical="center" wrapText="1"/>
    </xf>
    <xf numFmtId="164" fontId="15" fillId="7" borderId="44" xfId="0" applyNumberFormat="1" applyFont="1" applyFill="1" applyBorder="1" applyAlignment="1">
      <alignment horizontal="center" vertical="center" wrapText="1"/>
    </xf>
    <xf numFmtId="164" fontId="15" fillId="7" borderId="52" xfId="0" applyNumberFormat="1" applyFont="1" applyFill="1" applyBorder="1" applyAlignment="1">
      <alignment horizontal="center" vertical="center" wrapText="1"/>
    </xf>
    <xf numFmtId="164" fontId="15" fillId="7" borderId="37" xfId="0" applyNumberFormat="1" applyFont="1" applyFill="1" applyBorder="1" applyAlignment="1">
      <alignment horizontal="center" vertical="center" wrapText="1"/>
    </xf>
    <xf numFmtId="164" fontId="15" fillId="14" borderId="46" xfId="0" applyNumberFormat="1" applyFont="1" applyFill="1" applyBorder="1" applyAlignment="1">
      <alignment horizontal="center" vertical="center" wrapText="1"/>
    </xf>
    <xf numFmtId="164" fontId="15" fillId="15" borderId="44" xfId="0" applyNumberFormat="1" applyFont="1" applyFill="1" applyBorder="1" applyAlignment="1">
      <alignment horizontal="center" vertical="center" wrapText="1"/>
    </xf>
    <xf numFmtId="164" fontId="15" fillId="15" borderId="52" xfId="0" applyNumberFormat="1" applyFont="1" applyFill="1" applyBorder="1" applyAlignment="1">
      <alignment horizontal="center" vertical="center" wrapText="1"/>
    </xf>
    <xf numFmtId="164" fontId="15" fillId="15" borderId="37" xfId="0" applyNumberFormat="1" applyFont="1" applyFill="1" applyBorder="1" applyAlignment="1">
      <alignment horizontal="center" vertical="center" wrapText="1"/>
    </xf>
    <xf numFmtId="164" fontId="15" fillId="4" borderId="44" xfId="0" applyNumberFormat="1" applyFont="1" applyFill="1" applyBorder="1" applyAlignment="1">
      <alignment horizontal="center" vertical="center" wrapText="1"/>
    </xf>
    <xf numFmtId="164" fontId="15" fillId="4" borderId="37" xfId="0" applyNumberFormat="1" applyFont="1" applyFill="1" applyBorder="1" applyAlignment="1">
      <alignment horizontal="center" vertical="center" wrapText="1"/>
    </xf>
    <xf numFmtId="165" fontId="8" fillId="0" borderId="4" xfId="0" applyNumberFormat="1" applyFont="1" applyBorder="1" applyAlignment="1">
      <alignment horizontal="center" vertical="center"/>
    </xf>
    <xf numFmtId="165" fontId="8" fillId="0" borderId="0" xfId="0" applyNumberFormat="1" applyFont="1" applyAlignment="1">
      <alignment horizontal="center" vertical="center"/>
    </xf>
    <xf numFmtId="1" fontId="1" fillId="0" borderId="0" xfId="0" applyNumberFormat="1" applyFont="1" applyAlignment="1">
      <alignment horizontal="center" vertical="center"/>
    </xf>
    <xf numFmtId="1" fontId="8" fillId="0" borderId="4" xfId="0" applyNumberFormat="1" applyFont="1" applyBorder="1" applyAlignment="1">
      <alignment horizontal="center" vertical="center"/>
    </xf>
    <xf numFmtId="1" fontId="8" fillId="0" borderId="0" xfId="0" applyNumberFormat="1" applyFont="1" applyAlignment="1">
      <alignment horizontal="center" vertical="center"/>
    </xf>
    <xf numFmtId="165" fontId="1" fillId="3" borderId="0" xfId="0" applyNumberFormat="1" applyFont="1" applyFill="1" applyAlignment="1">
      <alignment horizontal="center" vertical="center"/>
    </xf>
    <xf numFmtId="165" fontId="1" fillId="0" borderId="5" xfId="0" applyNumberFormat="1" applyFont="1" applyBorder="1" applyAlignment="1">
      <alignment horizontal="center" vertical="center"/>
    </xf>
    <xf numFmtId="165" fontId="0" fillId="0" borderId="0" xfId="0" applyNumberFormat="1" applyBorder="1" applyAlignment="1">
      <alignment horizontal="center" vertical="center" wrapText="1"/>
    </xf>
    <xf numFmtId="165" fontId="19" fillId="0" borderId="0" xfId="0" applyNumberFormat="1" applyFont="1" applyBorder="1" applyAlignment="1">
      <alignment horizontal="center" vertical="center"/>
    </xf>
    <xf numFmtId="1" fontId="1" fillId="0" borderId="4" xfId="0" applyNumberFormat="1" applyFont="1" applyBorder="1" applyAlignment="1">
      <alignment horizontal="center" vertical="center"/>
    </xf>
    <xf numFmtId="1" fontId="9" fillId="0" borderId="4" xfId="0" applyNumberFormat="1" applyFont="1" applyBorder="1" applyAlignment="1">
      <alignment horizontal="center" vertical="center" wrapText="1"/>
    </xf>
    <xf numFmtId="1" fontId="1" fillId="3" borderId="0" xfId="0" applyNumberFormat="1" applyFont="1" applyFill="1" applyAlignment="1">
      <alignment horizontal="center" vertical="center"/>
    </xf>
    <xf numFmtId="1" fontId="9" fillId="3" borderId="0" xfId="0" applyNumberFormat="1" applyFont="1" applyFill="1" applyAlignment="1">
      <alignment horizontal="center" vertical="center" wrapText="1"/>
    </xf>
    <xf numFmtId="1" fontId="1" fillId="0" borderId="5" xfId="0" applyNumberFormat="1" applyFont="1" applyBorder="1" applyAlignment="1">
      <alignment horizontal="center" vertical="center"/>
    </xf>
    <xf numFmtId="1" fontId="0" fillId="0" borderId="0" xfId="0" applyNumberFormat="1" applyBorder="1" applyAlignment="1">
      <alignment horizontal="center" vertical="center" wrapText="1"/>
    </xf>
    <xf numFmtId="1" fontId="4" fillId="0" borderId="0" xfId="0" applyNumberFormat="1" applyFont="1" applyBorder="1" applyAlignment="1">
      <alignment horizontal="center" vertical="center" wrapText="1"/>
    </xf>
    <xf numFmtId="165" fontId="15" fillId="13" borderId="4" xfId="0" applyNumberFormat="1" applyFont="1" applyFill="1" applyBorder="1" applyAlignment="1">
      <alignment horizontal="center" vertical="center" wrapText="1"/>
    </xf>
    <xf numFmtId="164" fontId="25" fillId="0" borderId="18" xfId="0" applyNumberFormat="1" applyFont="1" applyBorder="1" applyAlignment="1">
      <alignment horizontal="center" vertical="center" wrapText="1"/>
    </xf>
    <xf numFmtId="164" fontId="25" fillId="0" borderId="0" xfId="0" applyNumberFormat="1" applyFont="1" applyBorder="1" applyAlignment="1">
      <alignment horizontal="center" vertical="center" wrapText="1"/>
    </xf>
    <xf numFmtId="164" fontId="15" fillId="4" borderId="7" xfId="0" applyNumberFormat="1" applyFont="1" applyFill="1" applyBorder="1" applyAlignment="1">
      <alignment horizontal="center" vertical="center" wrapText="1"/>
    </xf>
    <xf numFmtId="164" fontId="4" fillId="0" borderId="31" xfId="1" applyNumberFormat="1" applyFont="1" applyBorder="1" applyAlignment="1">
      <alignment horizontal="center" vertical="center" wrapText="1"/>
    </xf>
    <xf numFmtId="164" fontId="4" fillId="0" borderId="33" xfId="1" applyNumberFormat="1" applyFont="1" applyBorder="1" applyAlignment="1">
      <alignment horizontal="center" vertical="center" wrapText="1"/>
    </xf>
    <xf numFmtId="43" fontId="12" fillId="2" borderId="5" xfId="1" applyFont="1" applyFill="1" applyBorder="1" applyAlignment="1">
      <alignment vertical="top"/>
    </xf>
    <xf numFmtId="0" fontId="13" fillId="11" borderId="7" xfId="0" applyFont="1" applyFill="1" applyBorder="1" applyAlignment="1">
      <alignment horizontal="center" vertical="center" wrapText="1"/>
    </xf>
    <xf numFmtId="0" fontId="0" fillId="0" borderId="32" xfId="0" applyBorder="1"/>
    <xf numFmtId="0" fontId="0" fillId="7" borderId="44" xfId="0" applyFill="1" applyBorder="1" applyAlignment="1">
      <alignment horizontal="center" vertical="center"/>
    </xf>
    <xf numFmtId="0" fontId="0" fillId="7" borderId="27" xfId="0" applyFill="1" applyBorder="1" applyAlignment="1">
      <alignment horizontal="center" vertical="center"/>
    </xf>
    <xf numFmtId="0" fontId="0" fillId="7" borderId="30" xfId="0" applyFill="1" applyBorder="1" applyAlignment="1">
      <alignment horizontal="center" vertical="center"/>
    </xf>
    <xf numFmtId="0" fontId="0" fillId="7" borderId="38" xfId="0" applyFill="1" applyBorder="1" applyAlignment="1">
      <alignment horizontal="center" vertical="center"/>
    </xf>
    <xf numFmtId="0" fontId="0" fillId="7" borderId="39" xfId="0" applyFill="1" applyBorder="1" applyAlignment="1">
      <alignment horizontal="center" vertical="center"/>
    </xf>
    <xf numFmtId="0" fontId="0" fillId="0" borderId="7" xfId="0" applyFill="1" applyBorder="1" applyAlignment="1">
      <alignment horizontal="center" vertical="center"/>
    </xf>
    <xf numFmtId="0" fontId="0" fillId="0" borderId="61" xfId="0" applyFill="1" applyBorder="1" applyAlignment="1">
      <alignment horizontal="center" vertical="center"/>
    </xf>
    <xf numFmtId="0" fontId="0" fillId="0" borderId="32" xfId="0" applyFill="1" applyBorder="1" applyAlignment="1">
      <alignment horizontal="center" vertical="center"/>
    </xf>
    <xf numFmtId="0" fontId="0" fillId="0" borderId="34"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58" xfId="0" applyFill="1" applyBorder="1" applyAlignment="1">
      <alignment horizontal="center" vertical="center" wrapText="1"/>
    </xf>
    <xf numFmtId="0" fontId="0" fillId="7" borderId="55" xfId="0" applyFill="1" applyBorder="1" applyAlignment="1">
      <alignment horizontal="center" vertical="center"/>
    </xf>
    <xf numFmtId="0" fontId="0" fillId="7" borderId="6" xfId="0" applyFill="1" applyBorder="1" applyAlignment="1">
      <alignment horizontal="center" vertical="center"/>
    </xf>
    <xf numFmtId="0" fontId="0" fillId="7" borderId="54" xfId="0" applyFill="1" applyBorder="1" applyAlignment="1">
      <alignment horizontal="center" vertical="center"/>
    </xf>
    <xf numFmtId="0" fontId="0" fillId="0" borderId="22" xfId="0" applyFill="1" applyBorder="1" applyAlignment="1">
      <alignment horizontal="center" vertical="center"/>
    </xf>
    <xf numFmtId="0" fontId="0" fillId="0" borderId="6" xfId="0" applyFill="1" applyBorder="1" applyAlignment="1">
      <alignment horizontal="center" vertical="center"/>
    </xf>
    <xf numFmtId="0" fontId="0" fillId="0" borderId="54" xfId="0" applyFill="1" applyBorder="1" applyAlignment="1">
      <alignment horizontal="center" vertical="center"/>
    </xf>
    <xf numFmtId="0" fontId="0" fillId="0" borderId="44"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55" xfId="0" applyFill="1" applyBorder="1" applyAlignment="1">
      <alignment horizontal="center" vertical="center"/>
    </xf>
    <xf numFmtId="0" fontId="0" fillId="0" borderId="49" xfId="0" applyFill="1" applyBorder="1" applyAlignment="1">
      <alignment horizontal="center" vertical="center"/>
    </xf>
    <xf numFmtId="0" fontId="0" fillId="7" borderId="46" xfId="0" applyFill="1" applyBorder="1" applyAlignment="1">
      <alignment horizontal="center" vertical="center"/>
    </xf>
    <xf numFmtId="0" fontId="0" fillId="7" borderId="31" xfId="0" applyFill="1" applyBorder="1" applyAlignment="1">
      <alignment horizontal="center" vertical="center"/>
    </xf>
    <xf numFmtId="0" fontId="0" fillId="7" borderId="33" xfId="0" applyFill="1" applyBorder="1" applyAlignment="1">
      <alignment horizontal="center" vertical="center"/>
    </xf>
    <xf numFmtId="0" fontId="0" fillId="0" borderId="46" xfId="0" applyFill="1" applyBorder="1" applyAlignment="1">
      <alignment horizontal="center" vertical="center"/>
    </xf>
    <xf numFmtId="0" fontId="0" fillId="0" borderId="31" xfId="0" applyFill="1" applyBorder="1" applyAlignment="1">
      <alignment horizontal="center" vertical="center"/>
    </xf>
    <xf numFmtId="0" fontId="0" fillId="0" borderId="33" xfId="0" applyFill="1" applyBorder="1" applyAlignment="1">
      <alignment horizontal="center" vertical="center"/>
    </xf>
    <xf numFmtId="0" fontId="0" fillId="0" borderId="60" xfId="0" applyFill="1" applyBorder="1" applyAlignment="1">
      <alignment horizontal="center" vertical="center"/>
    </xf>
    <xf numFmtId="0" fontId="0" fillId="0" borderId="38" xfId="0" applyFill="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6" fillId="0" borderId="19" xfId="0" applyFont="1" applyBorder="1" applyAlignment="1">
      <alignment horizontal="center" vertical="center" wrapText="1"/>
    </xf>
    <xf numFmtId="0" fontId="26" fillId="0" borderId="21" xfId="0" applyFont="1" applyBorder="1" applyAlignment="1">
      <alignment horizontal="center" vertical="center" wrapText="1"/>
    </xf>
    <xf numFmtId="164" fontId="15" fillId="13" borderId="19" xfId="0" applyNumberFormat="1" applyFont="1" applyFill="1" applyBorder="1" applyAlignment="1">
      <alignment horizontal="center" vertical="center" wrapText="1"/>
    </xf>
    <xf numFmtId="164" fontId="15" fillId="13" borderId="20" xfId="0" applyNumberFormat="1" applyFont="1" applyFill="1" applyBorder="1" applyAlignment="1">
      <alignment horizontal="center" vertical="center" wrapText="1"/>
    </xf>
    <xf numFmtId="164" fontId="15" fillId="13" borderId="21" xfId="0" applyNumberFormat="1" applyFont="1" applyFill="1" applyBorder="1" applyAlignment="1">
      <alignment horizontal="center" vertical="center" wrapText="1"/>
    </xf>
    <xf numFmtId="0" fontId="22" fillId="8" borderId="18" xfId="0" applyFont="1" applyFill="1" applyBorder="1" applyAlignment="1">
      <alignment horizontal="center" vertical="center"/>
    </xf>
    <xf numFmtId="0" fontId="22" fillId="7" borderId="18" xfId="0" applyFont="1" applyFill="1" applyBorder="1" applyAlignment="1">
      <alignment horizontal="center" vertical="center"/>
    </xf>
    <xf numFmtId="0" fontId="22" fillId="14" borderId="18" xfId="0" applyFont="1" applyFill="1" applyBorder="1" applyAlignment="1">
      <alignment horizontal="center" vertical="center"/>
    </xf>
    <xf numFmtId="0" fontId="22" fillId="15" borderId="18" xfId="0" applyFont="1" applyFill="1" applyBorder="1" applyAlignment="1">
      <alignment horizontal="center" vertical="center"/>
    </xf>
    <xf numFmtId="0" fontId="22" fillId="4" borderId="18" xfId="0" applyFont="1" applyFill="1" applyBorder="1" applyAlignment="1">
      <alignment horizontal="center" vertical="center" wrapText="1"/>
    </xf>
    <xf numFmtId="0" fontId="0" fillId="15" borderId="18" xfId="0" applyFill="1" applyBorder="1" applyAlignment="1">
      <alignment horizontal="center" vertical="center"/>
    </xf>
    <xf numFmtId="0" fontId="22" fillId="15" borderId="19" xfId="0" applyFont="1" applyFill="1" applyBorder="1" applyAlignment="1">
      <alignment horizontal="center" vertical="center" wrapText="1"/>
    </xf>
    <xf numFmtId="0" fontId="22" fillId="15" borderId="20" xfId="0" applyFont="1" applyFill="1" applyBorder="1" applyAlignment="1">
      <alignment horizontal="center" vertical="center" wrapText="1"/>
    </xf>
    <xf numFmtId="0" fontId="22" fillId="15" borderId="21"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21" xfId="0" applyFont="1" applyFill="1" applyBorder="1" applyAlignment="1">
      <alignment horizontal="center" vertical="center" wrapText="1"/>
    </xf>
    <xf numFmtId="164" fontId="25" fillId="0" borderId="19" xfId="0" applyNumberFormat="1" applyFont="1" applyBorder="1" applyAlignment="1">
      <alignment horizontal="center" vertical="center"/>
    </xf>
    <xf numFmtId="164" fontId="25" fillId="0" borderId="20" xfId="0" applyNumberFormat="1" applyFont="1" applyBorder="1" applyAlignment="1">
      <alignment horizontal="center" vertical="center"/>
    </xf>
    <xf numFmtId="164" fontId="25" fillId="0" borderId="21" xfId="0" applyNumberFormat="1" applyFont="1" applyBorder="1" applyAlignment="1">
      <alignment horizontal="center" vertic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Border="1" applyAlignment="1">
      <alignment horizontal="center" vertical="top"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7" fillId="0" borderId="1" xfId="0" applyFont="1" applyBorder="1" applyAlignment="1">
      <alignment horizontal="center" vertical="top" wrapText="1"/>
    </xf>
    <xf numFmtId="0" fontId="11" fillId="0" borderId="3" xfId="0" applyFont="1" applyBorder="1"/>
    <xf numFmtId="164" fontId="0" fillId="0" borderId="23" xfId="2" applyNumberFormat="1" applyFont="1" applyBorder="1" applyAlignment="1">
      <alignment horizontal="center" vertical="center"/>
    </xf>
    <xf numFmtId="164" fontId="0" fillId="0" borderId="25" xfId="2" applyNumberFormat="1" applyFont="1" applyBorder="1" applyAlignment="1">
      <alignment horizontal="center" vertical="center"/>
    </xf>
    <xf numFmtId="164" fontId="0" fillId="0" borderId="27" xfId="2" applyNumberFormat="1" applyFont="1" applyBorder="1" applyAlignment="1">
      <alignment horizontal="center"/>
    </xf>
    <xf numFmtId="0" fontId="22" fillId="14" borderId="18" xfId="0" applyFont="1" applyFill="1" applyBorder="1" applyAlignment="1">
      <alignment horizontal="center" wrapText="1"/>
    </xf>
    <xf numFmtId="0" fontId="0" fillId="0" borderId="0" xfId="0" applyAlignment="1">
      <alignment horizontal="justify" vertical="center"/>
    </xf>
    <xf numFmtId="0" fontId="32" fillId="0" borderId="0" xfId="0" applyFont="1"/>
    <xf numFmtId="0" fontId="1" fillId="0" borderId="0" xfId="0" applyFont="1"/>
  </cellXfs>
  <cellStyles count="7">
    <cellStyle name="Lien hypertexte" xfId="6" builtinId="8"/>
    <cellStyle name="Milliers" xfId="1" builtinId="3"/>
    <cellStyle name="Milliers 2" xfId="3"/>
    <cellStyle name="Milliers 2 2" xfId="5"/>
    <cellStyle name="Milliers 3" xfId="4"/>
    <cellStyle name="Normal" xfId="0" builtinId="0"/>
    <cellStyle name="Pourcentage" xfId="2" builtinId="5"/>
  </cellStyles>
  <dxfs count="2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4"/>
  <sheetViews>
    <sheetView workbookViewId="0">
      <selection activeCell="G20" sqref="G20"/>
    </sheetView>
  </sheetViews>
  <sheetFormatPr baseColWidth="10" defaultRowHeight="15" x14ac:dyDescent="0.25"/>
  <cols>
    <col min="1" max="1" width="11.42578125" style="313"/>
    <col min="2" max="2" width="46.85546875" customWidth="1"/>
    <col min="3" max="3" width="93.140625" customWidth="1"/>
  </cols>
  <sheetData>
    <row r="3" spans="2:3" ht="15.75" x14ac:dyDescent="0.25">
      <c r="C3" s="276" t="s">
        <v>214</v>
      </c>
    </row>
    <row r="4" spans="2:3" ht="15.75" x14ac:dyDescent="0.25">
      <c r="C4" s="276"/>
    </row>
    <row r="5" spans="2:3" x14ac:dyDescent="0.25">
      <c r="B5" s="277" t="s">
        <v>230</v>
      </c>
      <c r="C5" t="s">
        <v>291</v>
      </c>
    </row>
    <row r="6" spans="2:3" x14ac:dyDescent="0.25">
      <c r="B6" s="277" t="s">
        <v>215</v>
      </c>
      <c r="C6" t="s">
        <v>323</v>
      </c>
    </row>
    <row r="7" spans="2:3" x14ac:dyDescent="0.25">
      <c r="B7" s="277" t="s">
        <v>216</v>
      </c>
      <c r="C7" t="s">
        <v>218</v>
      </c>
    </row>
    <row r="8" spans="2:3" x14ac:dyDescent="0.25">
      <c r="B8" s="277" t="s">
        <v>210</v>
      </c>
      <c r="C8" t="s">
        <v>217</v>
      </c>
    </row>
    <row r="9" spans="2:3" x14ac:dyDescent="0.25">
      <c r="B9" s="277" t="s">
        <v>219</v>
      </c>
      <c r="C9" t="s">
        <v>220</v>
      </c>
    </row>
    <row r="10" spans="2:3" x14ac:dyDescent="0.25">
      <c r="B10" s="277" t="s">
        <v>221</v>
      </c>
      <c r="C10" t="s">
        <v>222</v>
      </c>
    </row>
    <row r="11" spans="2:3" x14ac:dyDescent="0.25">
      <c r="B11" s="277" t="s">
        <v>226</v>
      </c>
      <c r="C11" t="s">
        <v>223</v>
      </c>
    </row>
    <row r="12" spans="2:3" x14ac:dyDescent="0.25">
      <c r="B12" s="277" t="s">
        <v>227</v>
      </c>
      <c r="C12" t="s">
        <v>324</v>
      </c>
    </row>
    <row r="13" spans="2:3" x14ac:dyDescent="0.25">
      <c r="B13" s="277" t="s">
        <v>229</v>
      </c>
      <c r="C13" t="s">
        <v>224</v>
      </c>
    </row>
    <row r="14" spans="2:3" x14ac:dyDescent="0.25">
      <c r="B14" s="277" t="s">
        <v>228</v>
      </c>
      <c r="C14" t="s">
        <v>225</v>
      </c>
    </row>
    <row r="15" spans="2:3" x14ac:dyDescent="0.25">
      <c r="B15" s="277" t="s">
        <v>317</v>
      </c>
      <c r="C15" t="s">
        <v>325</v>
      </c>
    </row>
    <row r="18" spans="3:3" x14ac:dyDescent="0.25">
      <c r="C18" s="493" t="s">
        <v>329</v>
      </c>
    </row>
    <row r="20" spans="3:3" ht="123" customHeight="1" x14ac:dyDescent="0.25">
      <c r="C20" s="492" t="s">
        <v>328</v>
      </c>
    </row>
    <row r="21" spans="3:3" ht="78.75" customHeight="1" x14ac:dyDescent="0.25">
      <c r="C21" s="492" t="s">
        <v>333</v>
      </c>
    </row>
    <row r="22" spans="3:3" ht="52.5" customHeight="1" x14ac:dyDescent="0.25">
      <c r="C22" s="492" t="s">
        <v>331</v>
      </c>
    </row>
    <row r="23" spans="3:3" ht="141" customHeight="1" x14ac:dyDescent="0.25">
      <c r="C23" s="492" t="s">
        <v>332</v>
      </c>
    </row>
    <row r="24" spans="3:3" ht="64.5" customHeight="1" x14ac:dyDescent="0.25">
      <c r="C24" s="492" t="s">
        <v>330</v>
      </c>
    </row>
  </sheetData>
  <hyperlinks>
    <hyperlink ref="B6" location="'Indicateurs par groupe'!A1" display="Indicateurs par groupe"/>
    <hyperlink ref="B7" location="'Ensemble indicateurs'!A1" display="Ensemble indicateurs"/>
    <hyperlink ref="B8" location="'Indicateurs Supplémentaires'!A1" display="Indicateurs supplémentaires"/>
    <hyperlink ref="B9" location="'Dim 1 - Salaires'!A1" display="Dim 1 - Salaires"/>
    <hyperlink ref="B10" location="'Dim 2 - Conditions emploi'!A1" display="Dim 2 - Conditions d'emploi"/>
    <hyperlink ref="B11" location="'Dim 3 - Conditions travail '!A1" display="Dim 3 - Conditions emploi "/>
    <hyperlink ref="B12" location="'Dim 4 - Temps de travail'!A1" display="Dim 4 - Temps de travail"/>
    <hyperlink ref="B13" location="'Dim 5 - Carrières Formation'!A1" display="Dim 5 - Carrières"/>
    <hyperlink ref="B14" location="'Dim 6 représentation '!A1" display="Dim 6 - Représentation"/>
    <hyperlink ref="B5" location="'Définition des indicateurs '!A1" display="Définition indicateurs "/>
    <hyperlink ref="B15" location="'Scores par métiers '!A1" display="Scores (Indicateurs synthétique par dimension)"/>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5"/>
  <sheetViews>
    <sheetView topLeftCell="A85" zoomScale="70" zoomScaleNormal="70" workbookViewId="0">
      <selection activeCell="C115" sqref="C115"/>
    </sheetView>
  </sheetViews>
  <sheetFormatPr baseColWidth="10" defaultColWidth="11.42578125" defaultRowHeight="12.75" x14ac:dyDescent="0.2"/>
  <cols>
    <col min="1" max="1" width="85.28515625" style="4" bestFit="1" customWidth="1"/>
    <col min="2" max="2" width="11.42578125" style="4"/>
    <col min="3" max="5" width="14.7109375" style="4" customWidth="1"/>
    <col min="6" max="7" width="14.7109375" style="14" customWidth="1"/>
    <col min="8" max="10" width="14.7109375" style="4" customWidth="1"/>
    <col min="11" max="11" width="26.28515625" style="14" customWidth="1"/>
    <col min="12" max="16384" width="11.42578125" style="4"/>
  </cols>
  <sheetData>
    <row r="1" spans="1:11" s="138" customFormat="1" ht="13.5" thickBot="1" x14ac:dyDescent="0.25">
      <c r="C1" s="14"/>
      <c r="D1" s="14"/>
      <c r="E1" s="14"/>
      <c r="F1" s="14"/>
      <c r="G1" s="14"/>
      <c r="H1" s="14"/>
      <c r="I1" s="14"/>
      <c r="J1" s="14"/>
      <c r="K1" s="14"/>
    </row>
    <row r="2" spans="1:11" ht="68.25" customHeight="1" thickBot="1" x14ac:dyDescent="0.25">
      <c r="C2" s="476" t="s">
        <v>201</v>
      </c>
      <c r="D2" s="477"/>
      <c r="E2" s="477"/>
      <c r="F2" s="478"/>
      <c r="G2" s="43"/>
      <c r="H2" s="483" t="s">
        <v>211</v>
      </c>
      <c r="I2" s="484"/>
      <c r="J2" s="485"/>
    </row>
    <row r="3" spans="1:11" ht="43.5" customHeight="1" x14ac:dyDescent="0.2">
      <c r="B3" s="270"/>
      <c r="C3" s="271"/>
      <c r="D3" s="271"/>
      <c r="E3" s="271"/>
      <c r="F3" s="271"/>
      <c r="G3" s="271"/>
      <c r="H3" s="271"/>
      <c r="I3" s="271"/>
      <c r="J3" s="271"/>
    </row>
    <row r="4" spans="1:11" ht="125.25" customHeight="1" thickBot="1" x14ac:dyDescent="0.25">
      <c r="A4" s="35" t="s">
        <v>170</v>
      </c>
      <c r="B4" s="25" t="s">
        <v>176</v>
      </c>
      <c r="C4" s="157" t="s">
        <v>147</v>
      </c>
      <c r="D4" s="157" t="s">
        <v>118</v>
      </c>
      <c r="E4" s="158" t="s">
        <v>148</v>
      </c>
      <c r="F4" s="157" t="s">
        <v>129</v>
      </c>
      <c r="G4" s="44"/>
      <c r="H4" s="157" t="s">
        <v>138</v>
      </c>
      <c r="I4" s="157" t="s">
        <v>139</v>
      </c>
      <c r="J4" s="157" t="s">
        <v>140</v>
      </c>
    </row>
    <row r="5" spans="1:11" ht="15" customHeight="1" thickBot="1" x14ac:dyDescent="0.25">
      <c r="A5" s="19" t="s">
        <v>1</v>
      </c>
      <c r="B5" s="274">
        <v>5</v>
      </c>
      <c r="C5" s="93">
        <v>7.8E-2</v>
      </c>
      <c r="D5" s="93">
        <v>0.104</v>
      </c>
      <c r="E5" s="93">
        <v>8.1000000000000003E-2</v>
      </c>
      <c r="F5" s="93">
        <v>0.06</v>
      </c>
      <c r="G5" s="120"/>
      <c r="H5" s="93">
        <v>0.26600000000000001</v>
      </c>
      <c r="I5" s="93">
        <v>0.112</v>
      </c>
      <c r="J5" s="93">
        <v>0.74199999999999999</v>
      </c>
      <c r="K5" s="121"/>
    </row>
    <row r="6" spans="1:11" ht="15" customHeight="1" thickBot="1" x14ac:dyDescent="0.25">
      <c r="A6" s="19" t="s">
        <v>2</v>
      </c>
      <c r="B6" s="220">
        <v>4</v>
      </c>
      <c r="C6" s="93">
        <v>0.109</v>
      </c>
      <c r="D6" s="93">
        <v>0.115</v>
      </c>
      <c r="E6" s="93">
        <v>7.6999999999999999E-2</v>
      </c>
      <c r="F6" s="93">
        <v>7.9000000000000001E-2</v>
      </c>
      <c r="G6" s="120"/>
      <c r="H6" s="93">
        <v>0.23200000000000001</v>
      </c>
      <c r="I6" s="93">
        <v>0.2</v>
      </c>
      <c r="J6" s="93">
        <v>0.753</v>
      </c>
      <c r="K6" s="121"/>
    </row>
    <row r="7" spans="1:11" ht="15" customHeight="1" thickBot="1" x14ac:dyDescent="0.3">
      <c r="A7" s="19" t="s">
        <v>3</v>
      </c>
      <c r="B7" s="218">
        <v>2</v>
      </c>
      <c r="C7" s="93">
        <v>0.05</v>
      </c>
      <c r="D7" s="93">
        <v>8.7999999999999995E-2</v>
      </c>
      <c r="E7" s="93">
        <v>2.1000000000000001E-2</v>
      </c>
      <c r="F7" s="93">
        <v>0.18</v>
      </c>
      <c r="G7" s="120"/>
      <c r="H7" s="93">
        <v>0.22700000000000001</v>
      </c>
      <c r="I7" s="93">
        <v>0.30599999999999999</v>
      </c>
      <c r="J7" s="93">
        <v>0.84</v>
      </c>
      <c r="K7" s="121"/>
    </row>
    <row r="8" spans="1:11" ht="15" customHeight="1" thickBot="1" x14ac:dyDescent="0.25">
      <c r="A8" s="19" t="s">
        <v>4</v>
      </c>
      <c r="B8" s="221">
        <v>3</v>
      </c>
      <c r="C8" s="93">
        <v>0</v>
      </c>
      <c r="D8" s="93">
        <v>1E-3</v>
      </c>
      <c r="E8" s="93">
        <v>7.1999999999999995E-2</v>
      </c>
      <c r="F8" s="93">
        <v>7.9000000000000001E-2</v>
      </c>
      <c r="G8" s="120"/>
      <c r="H8" s="93">
        <v>0.16400000000000001</v>
      </c>
      <c r="I8" s="93">
        <v>0</v>
      </c>
      <c r="J8" s="93">
        <v>1</v>
      </c>
      <c r="K8" s="121"/>
    </row>
    <row r="9" spans="1:11" ht="15" customHeight="1" thickBot="1" x14ac:dyDescent="0.25">
      <c r="A9" s="19" t="s">
        <v>5</v>
      </c>
      <c r="B9" s="221">
        <v>3</v>
      </c>
      <c r="C9" s="93">
        <v>6.7000000000000004E-2</v>
      </c>
      <c r="D9" s="93">
        <v>6.9000000000000006E-2</v>
      </c>
      <c r="E9" s="93">
        <v>0.04</v>
      </c>
      <c r="F9" s="93">
        <v>7.5999999999999998E-2</v>
      </c>
      <c r="G9" s="120"/>
      <c r="H9" s="93">
        <v>0.30299999999999999</v>
      </c>
      <c r="I9" s="93">
        <v>0.19400000000000001</v>
      </c>
      <c r="J9" s="93">
        <v>0.86199999999999999</v>
      </c>
      <c r="K9" s="121"/>
    </row>
    <row r="10" spans="1:11" ht="15" customHeight="1" thickBot="1" x14ac:dyDescent="0.25">
      <c r="A10" s="19" t="s">
        <v>6</v>
      </c>
      <c r="B10" s="221">
        <v>3</v>
      </c>
      <c r="C10" s="93">
        <v>0.105</v>
      </c>
      <c r="D10" s="93">
        <v>6.0999999999999999E-2</v>
      </c>
      <c r="E10" s="93">
        <v>4.7E-2</v>
      </c>
      <c r="F10" s="93">
        <v>0.115</v>
      </c>
      <c r="G10" s="120"/>
      <c r="H10" s="93">
        <v>0.27</v>
      </c>
      <c r="I10" s="93">
        <v>0.161</v>
      </c>
      <c r="J10" s="93">
        <v>0.56399999999999995</v>
      </c>
      <c r="K10" s="121"/>
    </row>
    <row r="11" spans="1:11" ht="15" customHeight="1" thickBot="1" x14ac:dyDescent="0.25">
      <c r="A11" s="19" t="s">
        <v>7</v>
      </c>
      <c r="B11" s="221">
        <v>3</v>
      </c>
      <c r="C11" s="93">
        <v>7.6999999999999999E-2</v>
      </c>
      <c r="D11" s="93">
        <v>5.3999999999999999E-2</v>
      </c>
      <c r="E11" s="93">
        <v>4.9000000000000002E-2</v>
      </c>
      <c r="F11" s="93">
        <v>4.8000000000000001E-2</v>
      </c>
      <c r="G11" s="120"/>
      <c r="H11" s="93">
        <v>0.28000000000000003</v>
      </c>
      <c r="I11" s="93">
        <v>0.23300000000000001</v>
      </c>
      <c r="J11" s="93">
        <v>0.83</v>
      </c>
      <c r="K11" s="121"/>
    </row>
    <row r="12" spans="1:11" ht="15" customHeight="1" thickBot="1" x14ac:dyDescent="0.25">
      <c r="A12" s="19" t="s">
        <v>8</v>
      </c>
      <c r="B12" s="221">
        <v>3</v>
      </c>
      <c r="C12" s="93">
        <v>0.111</v>
      </c>
      <c r="D12" s="93">
        <v>3.5000000000000003E-2</v>
      </c>
      <c r="E12" s="93">
        <v>0.11600000000000001</v>
      </c>
      <c r="F12" s="93">
        <v>6.6000000000000003E-2</v>
      </c>
      <c r="G12" s="120"/>
      <c r="H12" s="93">
        <v>0.29199999999999998</v>
      </c>
      <c r="I12" s="93">
        <v>0.13700000000000001</v>
      </c>
      <c r="J12" s="93">
        <v>0.77300000000000002</v>
      </c>
      <c r="K12" s="121"/>
    </row>
    <row r="13" spans="1:11" ht="15" customHeight="1" thickBot="1" x14ac:dyDescent="0.25">
      <c r="A13" s="19" t="s">
        <v>9</v>
      </c>
      <c r="B13" s="221">
        <v>3</v>
      </c>
      <c r="C13" s="93">
        <v>0.10299999999999999</v>
      </c>
      <c r="D13" s="93">
        <v>6.2E-2</v>
      </c>
      <c r="E13" s="93">
        <v>4.5999999999999999E-2</v>
      </c>
      <c r="F13" s="93">
        <v>7.1999999999999995E-2</v>
      </c>
      <c r="G13" s="120"/>
      <c r="H13" s="93">
        <v>0.251</v>
      </c>
      <c r="I13" s="93">
        <v>0.187</v>
      </c>
      <c r="J13" s="93">
        <v>0.83699999999999997</v>
      </c>
      <c r="K13" s="121"/>
    </row>
    <row r="14" spans="1:11" ht="15" customHeight="1" thickBot="1" x14ac:dyDescent="0.3">
      <c r="A14" s="19" t="s">
        <v>10</v>
      </c>
      <c r="B14" s="218">
        <v>2</v>
      </c>
      <c r="C14" s="93">
        <v>7.2999999999999995E-2</v>
      </c>
      <c r="D14" s="93">
        <v>5.6000000000000001E-2</v>
      </c>
      <c r="E14" s="93">
        <v>1.0999999999999999E-2</v>
      </c>
      <c r="F14" s="93">
        <v>8.6999999999999994E-2</v>
      </c>
      <c r="G14" s="120"/>
      <c r="H14" s="93">
        <v>0.19700000000000001</v>
      </c>
      <c r="I14" s="93">
        <v>0.32400000000000001</v>
      </c>
      <c r="J14" s="93">
        <v>0.70499999999999996</v>
      </c>
      <c r="K14" s="121"/>
    </row>
    <row r="15" spans="1:11" ht="15" customHeight="1" x14ac:dyDescent="0.25">
      <c r="A15" s="19" t="s">
        <v>11</v>
      </c>
      <c r="B15" s="215">
        <v>2</v>
      </c>
      <c r="C15" s="93">
        <v>0.14599999999999999</v>
      </c>
      <c r="D15" s="93">
        <v>3.7999999999999999E-2</v>
      </c>
      <c r="E15" s="93">
        <v>1.4E-2</v>
      </c>
      <c r="F15" s="93">
        <v>0.14699999999999999</v>
      </c>
      <c r="G15" s="120"/>
      <c r="H15" s="93">
        <v>0.27900000000000003</v>
      </c>
      <c r="I15" s="93">
        <v>0.23300000000000001</v>
      </c>
      <c r="J15" s="93">
        <v>0.90100000000000002</v>
      </c>
      <c r="K15" s="121"/>
    </row>
    <row r="16" spans="1:11" ht="15" customHeight="1" x14ac:dyDescent="0.25">
      <c r="A16" s="19" t="s">
        <v>12</v>
      </c>
      <c r="B16" s="219">
        <v>1</v>
      </c>
      <c r="C16" s="93">
        <v>0.309</v>
      </c>
      <c r="D16" s="93">
        <v>3.5999999999999997E-2</v>
      </c>
      <c r="E16" s="93">
        <v>1.4E-2</v>
      </c>
      <c r="F16" s="93">
        <v>0.16500000000000001</v>
      </c>
      <c r="G16" s="120"/>
      <c r="H16" s="93">
        <v>0.48499999999999999</v>
      </c>
      <c r="I16" s="93">
        <v>0.371</v>
      </c>
      <c r="J16" s="93">
        <v>0.95399999999999996</v>
      </c>
      <c r="K16" s="121"/>
    </row>
    <row r="17" spans="1:11" ht="15" customHeight="1" x14ac:dyDescent="0.2">
      <c r="A17" s="19" t="s">
        <v>13</v>
      </c>
      <c r="B17" s="216">
        <v>3</v>
      </c>
      <c r="C17" s="93">
        <v>5.7000000000000002E-2</v>
      </c>
      <c r="D17" s="93">
        <v>0.107</v>
      </c>
      <c r="E17" s="93">
        <v>0.01</v>
      </c>
      <c r="F17" s="93">
        <v>7.4999999999999997E-2</v>
      </c>
      <c r="G17" s="120"/>
      <c r="H17" s="93">
        <v>0.11</v>
      </c>
      <c r="I17" s="93">
        <v>0.14199999999999999</v>
      </c>
      <c r="J17" s="93">
        <v>0.67300000000000004</v>
      </c>
      <c r="K17" s="121"/>
    </row>
    <row r="18" spans="1:11" ht="15" customHeight="1" x14ac:dyDescent="0.2">
      <c r="A18" s="19" t="s">
        <v>14</v>
      </c>
      <c r="B18" s="216">
        <v>3</v>
      </c>
      <c r="C18" s="93">
        <v>6.7000000000000004E-2</v>
      </c>
      <c r="D18" s="93">
        <v>0.12</v>
      </c>
      <c r="E18" s="93">
        <v>1.2E-2</v>
      </c>
      <c r="F18" s="93">
        <v>0.127</v>
      </c>
      <c r="G18" s="120"/>
      <c r="H18" s="93">
        <v>0.125</v>
      </c>
      <c r="I18" s="93">
        <v>6.7000000000000004E-2</v>
      </c>
      <c r="J18" s="93">
        <v>0.629</v>
      </c>
      <c r="K18" s="121"/>
    </row>
    <row r="19" spans="1:11" ht="15" customHeight="1" x14ac:dyDescent="0.25">
      <c r="A19" s="19" t="s">
        <v>15</v>
      </c>
      <c r="B19" s="215">
        <v>2</v>
      </c>
      <c r="C19" s="93">
        <v>0.182</v>
      </c>
      <c r="D19" s="93">
        <v>5.2999999999999999E-2</v>
      </c>
      <c r="E19" s="93">
        <v>2.5999999999999999E-2</v>
      </c>
      <c r="F19" s="93">
        <v>0.16200000000000001</v>
      </c>
      <c r="G19" s="120"/>
      <c r="H19" s="93">
        <v>0.312</v>
      </c>
      <c r="I19" s="93">
        <v>0.23400000000000001</v>
      </c>
      <c r="J19" s="93">
        <v>0.91500000000000004</v>
      </c>
      <c r="K19" s="121"/>
    </row>
    <row r="20" spans="1:11" ht="15" customHeight="1" x14ac:dyDescent="0.2">
      <c r="A20" s="19" t="s">
        <v>16</v>
      </c>
      <c r="B20" s="216">
        <v>3</v>
      </c>
      <c r="C20" s="93">
        <v>0.32500000000000001</v>
      </c>
      <c r="D20" s="93">
        <v>3.5000000000000003E-2</v>
      </c>
      <c r="E20" s="93">
        <v>6.5000000000000002E-2</v>
      </c>
      <c r="F20" s="93">
        <v>0.08</v>
      </c>
      <c r="G20" s="120"/>
      <c r="H20" s="93">
        <v>0.32500000000000001</v>
      </c>
      <c r="I20" s="93">
        <v>0.107</v>
      </c>
      <c r="J20" s="93">
        <v>0.54300000000000004</v>
      </c>
      <c r="K20" s="121"/>
    </row>
    <row r="21" spans="1:11" ht="15" customHeight="1" x14ac:dyDescent="0.2">
      <c r="A21" s="19" t="s">
        <v>17</v>
      </c>
      <c r="B21" s="216">
        <v>3</v>
      </c>
      <c r="C21" s="93">
        <v>0.182</v>
      </c>
      <c r="D21" s="93">
        <v>7.8E-2</v>
      </c>
      <c r="E21" s="93">
        <v>4.7E-2</v>
      </c>
      <c r="F21" s="93">
        <v>9.6000000000000002E-2</v>
      </c>
      <c r="G21" s="120"/>
      <c r="H21" s="93">
        <v>0.24099999999999999</v>
      </c>
      <c r="I21" s="93">
        <v>0.16</v>
      </c>
      <c r="J21" s="93">
        <v>0.67300000000000004</v>
      </c>
      <c r="K21" s="121"/>
    </row>
    <row r="22" spans="1:11" ht="15" customHeight="1" x14ac:dyDescent="0.2">
      <c r="A22" s="19" t="s">
        <v>18</v>
      </c>
      <c r="B22" s="216">
        <v>3</v>
      </c>
      <c r="C22" s="93">
        <v>0.13300000000000001</v>
      </c>
      <c r="D22" s="93">
        <v>4.9000000000000002E-2</v>
      </c>
      <c r="E22" s="93">
        <v>3.4000000000000002E-2</v>
      </c>
      <c r="F22" s="93">
        <v>7.4999999999999997E-2</v>
      </c>
      <c r="G22" s="120"/>
      <c r="H22" s="93">
        <v>0.32700000000000001</v>
      </c>
      <c r="I22" s="93">
        <v>0.25600000000000001</v>
      </c>
      <c r="J22" s="93">
        <v>0.77600000000000002</v>
      </c>
      <c r="K22" s="121"/>
    </row>
    <row r="23" spans="1:11" ht="15" customHeight="1" x14ac:dyDescent="0.2">
      <c r="A23" s="19" t="s">
        <v>19</v>
      </c>
      <c r="B23" s="216">
        <v>3</v>
      </c>
      <c r="C23" s="93">
        <v>9.4E-2</v>
      </c>
      <c r="D23" s="93">
        <v>6.2E-2</v>
      </c>
      <c r="E23" s="93">
        <v>6.2E-2</v>
      </c>
      <c r="F23" s="93">
        <v>6.3E-2</v>
      </c>
      <c r="G23" s="120"/>
      <c r="H23" s="93">
        <v>0.31</v>
      </c>
      <c r="I23" s="93">
        <v>0.24299999999999999</v>
      </c>
      <c r="J23" s="93">
        <v>0.85699999999999998</v>
      </c>
      <c r="K23" s="121"/>
    </row>
    <row r="24" spans="1:11" ht="15" customHeight="1" x14ac:dyDescent="0.2">
      <c r="A24" s="19" t="s">
        <v>20</v>
      </c>
      <c r="B24" s="216">
        <v>3</v>
      </c>
      <c r="C24" s="93">
        <v>0.14299999999999999</v>
      </c>
      <c r="D24" s="93">
        <v>7.1999999999999995E-2</v>
      </c>
      <c r="E24" s="93">
        <v>0.02</v>
      </c>
      <c r="F24" s="93">
        <v>9.4E-2</v>
      </c>
      <c r="G24" s="120"/>
      <c r="H24" s="93">
        <v>0.27</v>
      </c>
      <c r="I24" s="93">
        <v>0.20899999999999999</v>
      </c>
      <c r="J24" s="93">
        <v>0.64100000000000001</v>
      </c>
      <c r="K24" s="121"/>
    </row>
    <row r="25" spans="1:11" ht="15" customHeight="1" x14ac:dyDescent="0.25">
      <c r="A25" s="19" t="s">
        <v>21</v>
      </c>
      <c r="B25" s="215">
        <v>2</v>
      </c>
      <c r="C25" s="93">
        <v>0.24399999999999999</v>
      </c>
      <c r="D25" s="93">
        <v>3.6999999999999998E-2</v>
      </c>
      <c r="E25" s="93">
        <v>7.0000000000000001E-3</v>
      </c>
      <c r="F25" s="93">
        <v>0.17</v>
      </c>
      <c r="G25" s="120"/>
      <c r="H25" s="93">
        <v>0.312</v>
      </c>
      <c r="I25" s="93">
        <v>0.121</v>
      </c>
      <c r="J25" s="93">
        <v>0.80900000000000005</v>
      </c>
      <c r="K25" s="121"/>
    </row>
    <row r="26" spans="1:11" ht="15" customHeight="1" x14ac:dyDescent="0.2">
      <c r="A26" s="19" t="s">
        <v>22</v>
      </c>
      <c r="B26" s="216">
        <v>3</v>
      </c>
      <c r="C26" s="93">
        <v>8.1000000000000003E-2</v>
      </c>
      <c r="D26" s="93">
        <v>7.3999999999999996E-2</v>
      </c>
      <c r="E26" s="93">
        <v>0.13400000000000001</v>
      </c>
      <c r="F26" s="93">
        <v>7.8E-2</v>
      </c>
      <c r="G26" s="120"/>
      <c r="H26" s="93">
        <v>0.23400000000000001</v>
      </c>
      <c r="I26" s="93">
        <v>0.20899999999999999</v>
      </c>
      <c r="J26" s="93">
        <v>0.57899999999999996</v>
      </c>
      <c r="K26" s="121"/>
    </row>
    <row r="27" spans="1:11" ht="15" customHeight="1" x14ac:dyDescent="0.2">
      <c r="A27" s="19" t="s">
        <v>23</v>
      </c>
      <c r="B27" s="216">
        <v>3</v>
      </c>
      <c r="C27" s="93">
        <v>0.16500000000000001</v>
      </c>
      <c r="D27" s="93">
        <v>5.2999999999999999E-2</v>
      </c>
      <c r="E27" s="93">
        <v>4.2999999999999997E-2</v>
      </c>
      <c r="F27" s="93">
        <v>0.128</v>
      </c>
      <c r="G27" s="120"/>
      <c r="H27" s="93">
        <v>0.24399999999999999</v>
      </c>
      <c r="I27" s="93">
        <v>0.14599999999999999</v>
      </c>
      <c r="J27" s="93">
        <v>0.68899999999999995</v>
      </c>
      <c r="K27" s="121"/>
    </row>
    <row r="28" spans="1:11" ht="15" customHeight="1" x14ac:dyDescent="0.25">
      <c r="A28" s="19" t="s">
        <v>24</v>
      </c>
      <c r="B28" s="215">
        <v>2</v>
      </c>
      <c r="C28" s="93">
        <v>0.20899999999999999</v>
      </c>
      <c r="D28" s="93">
        <v>2.5999999999999999E-2</v>
      </c>
      <c r="E28" s="93">
        <v>1.7999999999999999E-2</v>
      </c>
      <c r="F28" s="93">
        <v>0.22500000000000001</v>
      </c>
      <c r="G28" s="120"/>
      <c r="H28" s="93">
        <v>0.38100000000000001</v>
      </c>
      <c r="I28" s="93">
        <v>0.317</v>
      </c>
      <c r="J28" s="93">
        <v>0.89400000000000002</v>
      </c>
      <c r="K28" s="121"/>
    </row>
    <row r="29" spans="1:11" ht="15" customHeight="1" x14ac:dyDescent="0.2">
      <c r="A29" s="19" t="s">
        <v>25</v>
      </c>
      <c r="B29" s="217">
        <v>4</v>
      </c>
      <c r="C29" s="93">
        <v>0</v>
      </c>
      <c r="D29" s="93">
        <v>4.5999999999999999E-2</v>
      </c>
      <c r="E29" s="93">
        <v>7.1999999999999995E-2</v>
      </c>
      <c r="F29" s="93">
        <v>5.8000000000000003E-2</v>
      </c>
      <c r="G29" s="120"/>
      <c r="H29" s="93">
        <v>0.13200000000000001</v>
      </c>
      <c r="I29" s="93">
        <v>0.112</v>
      </c>
      <c r="J29" s="93">
        <v>0.377</v>
      </c>
      <c r="K29" s="121"/>
    </row>
    <row r="30" spans="1:11" ht="15" customHeight="1" x14ac:dyDescent="0.2">
      <c r="A30" s="19" t="s">
        <v>26</v>
      </c>
      <c r="B30" s="217">
        <v>4</v>
      </c>
      <c r="C30" s="93">
        <v>3.3000000000000002E-2</v>
      </c>
      <c r="D30" s="93">
        <v>0.13600000000000001</v>
      </c>
      <c r="E30" s="93">
        <v>7.0000000000000001E-3</v>
      </c>
      <c r="F30" s="93">
        <v>5.8999999999999997E-2</v>
      </c>
      <c r="G30" s="120"/>
      <c r="H30" s="93">
        <v>0.113</v>
      </c>
      <c r="I30" s="93">
        <v>7.1999999999999995E-2</v>
      </c>
      <c r="J30" s="93">
        <v>0.82199999999999995</v>
      </c>
      <c r="K30" s="121"/>
    </row>
    <row r="31" spans="1:11" ht="15" customHeight="1" x14ac:dyDescent="0.2">
      <c r="A31" s="19" t="s">
        <v>27</v>
      </c>
      <c r="B31" s="216">
        <v>3</v>
      </c>
      <c r="C31" s="93">
        <v>0</v>
      </c>
      <c r="D31" s="93">
        <v>5.3999999999999999E-2</v>
      </c>
      <c r="E31" s="93">
        <v>5.8999999999999997E-2</v>
      </c>
      <c r="F31" s="93">
        <v>4.3999999999999997E-2</v>
      </c>
      <c r="G31" s="120"/>
      <c r="H31" s="93">
        <v>9.0999999999999998E-2</v>
      </c>
      <c r="I31" s="93">
        <v>9.0999999999999998E-2</v>
      </c>
      <c r="J31" s="93">
        <v>0.42899999999999999</v>
      </c>
      <c r="K31" s="121"/>
    </row>
    <row r="32" spans="1:11" ht="15" customHeight="1" x14ac:dyDescent="0.2">
      <c r="A32" s="19" t="s">
        <v>28</v>
      </c>
      <c r="B32" s="216">
        <v>3</v>
      </c>
      <c r="C32" s="93">
        <v>4.2000000000000003E-2</v>
      </c>
      <c r="D32" s="93">
        <v>4.2999999999999997E-2</v>
      </c>
      <c r="E32" s="93">
        <v>0.01</v>
      </c>
      <c r="F32" s="93">
        <v>4.9000000000000002E-2</v>
      </c>
      <c r="G32" s="120"/>
      <c r="H32" s="93">
        <v>0.17899999999999999</v>
      </c>
      <c r="I32" s="93">
        <v>0.20899999999999999</v>
      </c>
      <c r="J32" s="93">
        <v>0.74399999999999999</v>
      </c>
      <c r="K32" s="121"/>
    </row>
    <row r="33" spans="1:11" ht="15" customHeight="1" x14ac:dyDescent="0.2">
      <c r="A33" s="19" t="s">
        <v>29</v>
      </c>
      <c r="B33" s="216">
        <v>3</v>
      </c>
      <c r="C33" s="93">
        <v>0.11</v>
      </c>
      <c r="D33" s="93">
        <v>5.2999999999999999E-2</v>
      </c>
      <c r="E33" s="93">
        <v>2.1000000000000001E-2</v>
      </c>
      <c r="F33" s="93">
        <v>6.3E-2</v>
      </c>
      <c r="G33" s="120"/>
      <c r="H33" s="93">
        <v>0.14299999999999999</v>
      </c>
      <c r="I33" s="93">
        <v>0.19600000000000001</v>
      </c>
      <c r="J33" s="93">
        <v>0.77100000000000002</v>
      </c>
      <c r="K33" s="121"/>
    </row>
    <row r="34" spans="1:11" ht="15" customHeight="1" x14ac:dyDescent="0.25">
      <c r="A34" s="19" t="s">
        <v>30</v>
      </c>
      <c r="B34" s="215">
        <v>2</v>
      </c>
      <c r="C34" s="93">
        <v>0.19600000000000001</v>
      </c>
      <c r="D34" s="93">
        <v>5.6000000000000001E-2</v>
      </c>
      <c r="E34" s="93">
        <v>0</v>
      </c>
      <c r="F34" s="93">
        <v>0.10100000000000001</v>
      </c>
      <c r="G34" s="120"/>
      <c r="H34" s="93">
        <v>7.9000000000000001E-2</v>
      </c>
      <c r="I34" s="93">
        <v>7.9000000000000001E-2</v>
      </c>
      <c r="J34" s="93">
        <v>0.80200000000000005</v>
      </c>
      <c r="K34" s="121"/>
    </row>
    <row r="35" spans="1:11" ht="15" customHeight="1" x14ac:dyDescent="0.25">
      <c r="A35" s="19" t="s">
        <v>31</v>
      </c>
      <c r="B35" s="215">
        <v>2</v>
      </c>
      <c r="C35" s="93">
        <v>0.14899999999999999</v>
      </c>
      <c r="D35" s="93">
        <v>5.6000000000000001E-2</v>
      </c>
      <c r="E35" s="93">
        <v>2.8000000000000001E-2</v>
      </c>
      <c r="F35" s="93">
        <v>0.14299999999999999</v>
      </c>
      <c r="G35" s="120"/>
      <c r="H35" s="93">
        <v>0.26</v>
      </c>
      <c r="I35" s="93">
        <v>0.13400000000000001</v>
      </c>
      <c r="J35" s="93">
        <v>0.84799999999999998</v>
      </c>
      <c r="K35" s="121"/>
    </row>
    <row r="36" spans="1:11" ht="15" customHeight="1" x14ac:dyDescent="0.25">
      <c r="A36" s="19" t="s">
        <v>32</v>
      </c>
      <c r="B36" s="215">
        <v>2</v>
      </c>
      <c r="C36" s="93">
        <v>0.108</v>
      </c>
      <c r="D36" s="93">
        <v>4.9000000000000002E-2</v>
      </c>
      <c r="E36" s="93">
        <v>1.0999999999999999E-2</v>
      </c>
      <c r="F36" s="93">
        <v>7.5999999999999998E-2</v>
      </c>
      <c r="G36" s="120"/>
      <c r="H36" s="93">
        <v>0.42899999999999999</v>
      </c>
      <c r="I36" s="93">
        <v>0.39800000000000002</v>
      </c>
      <c r="J36" s="93">
        <v>0.84799999999999998</v>
      </c>
      <c r="K36" s="121"/>
    </row>
    <row r="37" spans="1:11" ht="15" customHeight="1" x14ac:dyDescent="0.25">
      <c r="A37" s="19" t="s">
        <v>33</v>
      </c>
      <c r="B37" s="215">
        <v>2</v>
      </c>
      <c r="C37" s="93">
        <v>0.26200000000000001</v>
      </c>
      <c r="D37" s="93">
        <v>4.4999999999999998E-2</v>
      </c>
      <c r="E37" s="93">
        <v>8.9999999999999993E-3</v>
      </c>
      <c r="F37" s="93">
        <v>0.191</v>
      </c>
      <c r="G37" s="120"/>
      <c r="H37" s="93">
        <v>0.33</v>
      </c>
      <c r="I37" s="93">
        <v>0.215</v>
      </c>
      <c r="J37" s="93">
        <v>0.88</v>
      </c>
      <c r="K37" s="121"/>
    </row>
    <row r="38" spans="1:11" ht="15" customHeight="1" x14ac:dyDescent="0.25">
      <c r="A38" s="19" t="s">
        <v>34</v>
      </c>
      <c r="B38" s="219">
        <v>1</v>
      </c>
      <c r="C38" s="93">
        <v>0.27700000000000002</v>
      </c>
      <c r="D38" s="93">
        <v>5.3999999999999999E-2</v>
      </c>
      <c r="E38" s="93">
        <v>1.6E-2</v>
      </c>
      <c r="F38" s="93">
        <v>0.24</v>
      </c>
      <c r="G38" s="120"/>
      <c r="H38" s="93">
        <v>0.41599999999999998</v>
      </c>
      <c r="I38" s="93">
        <v>0.17100000000000001</v>
      </c>
      <c r="J38" s="93">
        <v>0.92400000000000004</v>
      </c>
      <c r="K38" s="121"/>
    </row>
    <row r="39" spans="1:11" ht="15" customHeight="1" x14ac:dyDescent="0.2">
      <c r="A39" s="19" t="s">
        <v>35</v>
      </c>
      <c r="B39" s="216">
        <v>3</v>
      </c>
      <c r="C39" s="93">
        <v>6.8000000000000005E-2</v>
      </c>
      <c r="D39" s="93">
        <v>0.114</v>
      </c>
      <c r="E39" s="93">
        <v>0.111</v>
      </c>
      <c r="F39" s="93">
        <v>6.9000000000000006E-2</v>
      </c>
      <c r="G39" s="120"/>
      <c r="H39" s="93">
        <v>0.20200000000000001</v>
      </c>
      <c r="I39" s="93">
        <v>0.19600000000000001</v>
      </c>
      <c r="J39" s="93">
        <v>0.49299999999999999</v>
      </c>
      <c r="K39" s="121"/>
    </row>
    <row r="40" spans="1:11" ht="15" customHeight="1" x14ac:dyDescent="0.2">
      <c r="A40" s="19" t="s">
        <v>36</v>
      </c>
      <c r="B40" s="216">
        <v>3</v>
      </c>
      <c r="C40" s="93">
        <v>0.16</v>
      </c>
      <c r="D40" s="93">
        <v>6.3E-2</v>
      </c>
      <c r="E40" s="93">
        <v>3.4000000000000002E-2</v>
      </c>
      <c r="F40" s="93">
        <v>0.108</v>
      </c>
      <c r="G40" s="120"/>
      <c r="H40" s="93">
        <v>0.28000000000000003</v>
      </c>
      <c r="I40" s="93">
        <v>0.23400000000000001</v>
      </c>
      <c r="J40" s="93">
        <v>0.62</v>
      </c>
      <c r="K40" s="121"/>
    </row>
    <row r="41" spans="1:11" ht="15" customHeight="1" x14ac:dyDescent="0.2">
      <c r="A41" s="19" t="s">
        <v>37</v>
      </c>
      <c r="B41" s="272">
        <v>5</v>
      </c>
      <c r="C41" s="93">
        <v>5.8999999999999997E-2</v>
      </c>
      <c r="D41" s="93">
        <v>7.6999999999999999E-2</v>
      </c>
      <c r="E41" s="93">
        <v>2.1999999999999999E-2</v>
      </c>
      <c r="F41" s="93">
        <v>7.2999999999999995E-2</v>
      </c>
      <c r="G41" s="120"/>
      <c r="H41" s="93">
        <v>0.23599999999999999</v>
      </c>
      <c r="I41" s="93">
        <v>0.19500000000000001</v>
      </c>
      <c r="J41" s="93">
        <v>0.53400000000000003</v>
      </c>
      <c r="K41" s="121"/>
    </row>
    <row r="42" spans="1:11" ht="15" customHeight="1" x14ac:dyDescent="0.25">
      <c r="A42" s="19" t="s">
        <v>38</v>
      </c>
      <c r="B42" s="215">
        <v>2</v>
      </c>
      <c r="C42" s="93">
        <v>0.18</v>
      </c>
      <c r="D42" s="93">
        <v>1.2E-2</v>
      </c>
      <c r="E42" s="93">
        <v>2.1000000000000001E-2</v>
      </c>
      <c r="F42" s="93">
        <v>0.17699999999999999</v>
      </c>
      <c r="G42" s="120"/>
      <c r="H42" s="93">
        <v>0.247</v>
      </c>
      <c r="I42" s="93">
        <v>0.224</v>
      </c>
      <c r="J42" s="93">
        <v>0.82799999999999996</v>
      </c>
      <c r="K42" s="121"/>
    </row>
    <row r="43" spans="1:11" ht="15" customHeight="1" x14ac:dyDescent="0.25">
      <c r="A43" s="19" t="s">
        <v>39</v>
      </c>
      <c r="B43" s="215">
        <v>2</v>
      </c>
      <c r="C43" s="93">
        <v>0.17899999999999999</v>
      </c>
      <c r="D43" s="93">
        <v>4.7E-2</v>
      </c>
      <c r="E43" s="93">
        <v>4.8000000000000001E-2</v>
      </c>
      <c r="F43" s="93">
        <v>0.14799999999999999</v>
      </c>
      <c r="G43" s="120"/>
      <c r="H43" s="93">
        <v>0.36899999999999999</v>
      </c>
      <c r="I43" s="93">
        <v>0.217</v>
      </c>
      <c r="J43" s="93">
        <v>0.79300000000000004</v>
      </c>
      <c r="K43" s="121"/>
    </row>
    <row r="44" spans="1:11" ht="15" customHeight="1" x14ac:dyDescent="0.25">
      <c r="A44" s="19" t="s">
        <v>40</v>
      </c>
      <c r="B44" s="219">
        <v>1</v>
      </c>
      <c r="C44" s="93">
        <v>0.17100000000000001</v>
      </c>
      <c r="D44" s="93">
        <v>2.8000000000000001E-2</v>
      </c>
      <c r="E44" s="93">
        <v>1.4999999999999999E-2</v>
      </c>
      <c r="F44" s="93">
        <v>0.23100000000000001</v>
      </c>
      <c r="G44" s="120"/>
      <c r="H44" s="93">
        <v>0.26200000000000001</v>
      </c>
      <c r="I44" s="93">
        <v>0.16600000000000001</v>
      </c>
      <c r="J44" s="93">
        <v>0.94199999999999995</v>
      </c>
      <c r="K44" s="121"/>
    </row>
    <row r="45" spans="1:11" ht="15" customHeight="1" x14ac:dyDescent="0.2">
      <c r="A45" s="19" t="s">
        <v>41</v>
      </c>
      <c r="B45" s="217">
        <v>4</v>
      </c>
      <c r="C45" s="93">
        <v>6.4000000000000001E-2</v>
      </c>
      <c r="D45" s="93">
        <v>0.122</v>
      </c>
      <c r="E45" s="93">
        <v>1.6E-2</v>
      </c>
      <c r="F45" s="93">
        <v>5.2999999999999999E-2</v>
      </c>
      <c r="G45" s="120"/>
      <c r="H45" s="93">
        <v>0.184</v>
      </c>
      <c r="I45" s="93">
        <v>0.161</v>
      </c>
      <c r="J45" s="93">
        <v>0.74299999999999999</v>
      </c>
      <c r="K45" s="121"/>
    </row>
    <row r="46" spans="1:11" ht="15" customHeight="1" x14ac:dyDescent="0.2">
      <c r="A46" s="19" t="s">
        <v>42</v>
      </c>
      <c r="B46" s="217">
        <v>4</v>
      </c>
      <c r="C46" s="93">
        <v>9.2999999999999999E-2</v>
      </c>
      <c r="D46" s="93">
        <v>7.4999999999999997E-2</v>
      </c>
      <c r="E46" s="93">
        <v>3.3000000000000002E-2</v>
      </c>
      <c r="F46" s="93">
        <v>6.9000000000000006E-2</v>
      </c>
      <c r="G46" s="120"/>
      <c r="H46" s="93">
        <v>0.17799999999999999</v>
      </c>
      <c r="I46" s="93">
        <v>0.13</v>
      </c>
      <c r="J46" s="93">
        <v>0.75700000000000001</v>
      </c>
      <c r="K46" s="121"/>
    </row>
    <row r="47" spans="1:11" ht="15" customHeight="1" x14ac:dyDescent="0.25">
      <c r="A47" s="19" t="s">
        <v>43</v>
      </c>
      <c r="B47" s="215">
        <v>2</v>
      </c>
      <c r="C47" s="93">
        <v>0.16300000000000001</v>
      </c>
      <c r="D47" s="93">
        <v>3.5999999999999997E-2</v>
      </c>
      <c r="E47" s="93">
        <v>0.03</v>
      </c>
      <c r="F47" s="93">
        <v>0.115</v>
      </c>
      <c r="G47" s="120"/>
      <c r="H47" s="93">
        <v>0.27900000000000003</v>
      </c>
      <c r="I47" s="93">
        <v>0.20599999999999999</v>
      </c>
      <c r="J47" s="93">
        <v>0.88200000000000001</v>
      </c>
      <c r="K47" s="121"/>
    </row>
    <row r="48" spans="1:11" ht="15" customHeight="1" x14ac:dyDescent="0.2">
      <c r="A48" s="19" t="s">
        <v>44</v>
      </c>
      <c r="B48" s="217">
        <v>4</v>
      </c>
      <c r="C48" s="93">
        <v>0.189</v>
      </c>
      <c r="D48" s="93">
        <v>8.5999999999999993E-2</v>
      </c>
      <c r="E48" s="93">
        <v>3.5000000000000003E-2</v>
      </c>
      <c r="F48" s="93">
        <v>0.113</v>
      </c>
      <c r="G48" s="120"/>
      <c r="H48" s="93">
        <v>0.317</v>
      </c>
      <c r="I48" s="93">
        <v>0.187</v>
      </c>
      <c r="J48" s="93">
        <v>0.73899999999999999</v>
      </c>
      <c r="K48" s="121"/>
    </row>
    <row r="49" spans="1:11" ht="15" customHeight="1" x14ac:dyDescent="0.25">
      <c r="A49" s="19" t="s">
        <v>45</v>
      </c>
      <c r="B49" s="215">
        <v>2</v>
      </c>
      <c r="C49" s="93">
        <v>0.13800000000000001</v>
      </c>
      <c r="D49" s="93">
        <v>6.7000000000000004E-2</v>
      </c>
      <c r="E49" s="93">
        <v>2.8000000000000001E-2</v>
      </c>
      <c r="F49" s="93">
        <v>0.126</v>
      </c>
      <c r="G49" s="120"/>
      <c r="H49" s="93">
        <v>0.27100000000000002</v>
      </c>
      <c r="I49" s="93">
        <v>0.151</v>
      </c>
      <c r="J49" s="93">
        <v>0.76800000000000002</v>
      </c>
      <c r="K49" s="121"/>
    </row>
    <row r="50" spans="1:11" ht="15" customHeight="1" x14ac:dyDescent="0.25">
      <c r="A50" s="19" t="s">
        <v>46</v>
      </c>
      <c r="B50" s="215">
        <v>2</v>
      </c>
      <c r="C50" s="93">
        <v>0.19500000000000001</v>
      </c>
      <c r="D50" s="93">
        <v>5.8999999999999997E-2</v>
      </c>
      <c r="E50" s="93">
        <v>1.9E-2</v>
      </c>
      <c r="F50" s="93">
        <v>0.161</v>
      </c>
      <c r="G50" s="120"/>
      <c r="H50" s="93">
        <v>0.30499999999999999</v>
      </c>
      <c r="I50" s="93">
        <v>0.186</v>
      </c>
      <c r="J50" s="93">
        <v>0.88200000000000001</v>
      </c>
      <c r="K50" s="121"/>
    </row>
    <row r="51" spans="1:11" ht="15" customHeight="1" x14ac:dyDescent="0.25">
      <c r="A51" s="19" t="s">
        <v>47</v>
      </c>
      <c r="B51" s="219">
        <v>1</v>
      </c>
      <c r="C51" s="93">
        <v>0.30299999999999999</v>
      </c>
      <c r="D51" s="93">
        <v>0.05</v>
      </c>
      <c r="E51" s="93">
        <v>1.9E-2</v>
      </c>
      <c r="F51" s="93">
        <v>0.23</v>
      </c>
      <c r="G51" s="120"/>
      <c r="H51" s="93">
        <v>0.33700000000000002</v>
      </c>
      <c r="I51" s="93">
        <v>0.184</v>
      </c>
      <c r="J51" s="93">
        <v>0.91100000000000003</v>
      </c>
      <c r="K51" s="121"/>
    </row>
    <row r="52" spans="1:11" ht="15" customHeight="1" x14ac:dyDescent="0.25">
      <c r="A52" s="19" t="s">
        <v>48</v>
      </c>
      <c r="B52" s="219">
        <v>1</v>
      </c>
      <c r="C52" s="93">
        <v>0.248</v>
      </c>
      <c r="D52" s="93">
        <v>6.3E-2</v>
      </c>
      <c r="E52" s="93">
        <v>0</v>
      </c>
      <c r="F52" s="93">
        <v>0.36099999999999999</v>
      </c>
      <c r="G52" s="120"/>
      <c r="H52" s="93">
        <v>0.24199999999999999</v>
      </c>
      <c r="I52" s="93">
        <v>0.14399999999999999</v>
      </c>
      <c r="J52" s="93">
        <v>0.95</v>
      </c>
      <c r="K52" s="121"/>
    </row>
    <row r="53" spans="1:11" ht="15" customHeight="1" x14ac:dyDescent="0.2">
      <c r="A53" s="19" t="s">
        <v>49</v>
      </c>
      <c r="B53" s="217">
        <v>4</v>
      </c>
      <c r="C53" s="93">
        <v>8.0000000000000002E-3</v>
      </c>
      <c r="D53" s="93">
        <v>0.156</v>
      </c>
      <c r="E53" s="93">
        <v>1.2999999999999999E-2</v>
      </c>
      <c r="F53" s="93">
        <v>0.10299999999999999</v>
      </c>
      <c r="G53" s="120"/>
      <c r="H53" s="93">
        <v>0.159</v>
      </c>
      <c r="I53" s="93">
        <v>0.17699999999999999</v>
      </c>
      <c r="J53" s="93">
        <v>0.67500000000000004</v>
      </c>
      <c r="K53" s="121"/>
    </row>
    <row r="54" spans="1:11" ht="15" customHeight="1" x14ac:dyDescent="0.25">
      <c r="A54" s="19" t="s">
        <v>50</v>
      </c>
      <c r="B54" s="215">
        <v>2</v>
      </c>
      <c r="C54" s="93">
        <v>0.32900000000000001</v>
      </c>
      <c r="D54" s="93">
        <v>3.1E-2</v>
      </c>
      <c r="E54" s="93">
        <v>1.7000000000000001E-2</v>
      </c>
      <c r="F54" s="93">
        <v>0.14599999999999999</v>
      </c>
      <c r="G54" s="120"/>
      <c r="H54" s="93">
        <v>0.33900000000000002</v>
      </c>
      <c r="I54" s="93">
        <v>0.14699999999999999</v>
      </c>
      <c r="J54" s="93">
        <v>0.95099999999999996</v>
      </c>
      <c r="K54" s="121"/>
    </row>
    <row r="55" spans="1:11" ht="15" customHeight="1" x14ac:dyDescent="0.25">
      <c r="A55" s="19" t="s">
        <v>51</v>
      </c>
      <c r="B55" s="215">
        <v>2</v>
      </c>
      <c r="C55" s="93">
        <v>0.25600000000000001</v>
      </c>
      <c r="D55" s="93">
        <v>1.7999999999999999E-2</v>
      </c>
      <c r="E55" s="93">
        <v>1.7999999999999999E-2</v>
      </c>
      <c r="F55" s="93">
        <v>0.184</v>
      </c>
      <c r="G55" s="120"/>
      <c r="H55" s="93">
        <v>0.504</v>
      </c>
      <c r="I55" s="93">
        <v>0.28899999999999998</v>
      </c>
      <c r="J55" s="93">
        <v>0.94299999999999995</v>
      </c>
      <c r="K55" s="121"/>
    </row>
    <row r="56" spans="1:11" ht="15" customHeight="1" x14ac:dyDescent="0.25">
      <c r="A56" s="19" t="s">
        <v>52</v>
      </c>
      <c r="B56" s="219">
        <v>1</v>
      </c>
      <c r="C56" s="93">
        <v>0.34200000000000003</v>
      </c>
      <c r="D56" s="93">
        <v>5.2999999999999999E-2</v>
      </c>
      <c r="E56" s="93">
        <v>1.9E-2</v>
      </c>
      <c r="F56" s="93">
        <v>0.26500000000000001</v>
      </c>
      <c r="G56" s="120"/>
      <c r="H56" s="93">
        <v>0.495</v>
      </c>
      <c r="I56" s="93">
        <v>0.29299999999999998</v>
      </c>
      <c r="J56" s="93">
        <v>0.96499999999999997</v>
      </c>
      <c r="K56" s="121"/>
    </row>
    <row r="57" spans="1:11" ht="15" customHeight="1" x14ac:dyDescent="0.25">
      <c r="A57" s="19" t="s">
        <v>53</v>
      </c>
      <c r="B57" s="215">
        <v>2</v>
      </c>
      <c r="C57" s="93">
        <v>0.19700000000000001</v>
      </c>
      <c r="D57" s="93">
        <v>6.2E-2</v>
      </c>
      <c r="E57" s="93">
        <v>1.9E-2</v>
      </c>
      <c r="F57" s="93">
        <v>0.154</v>
      </c>
      <c r="G57" s="120"/>
      <c r="H57" s="93">
        <v>0.222</v>
      </c>
      <c r="I57" s="93">
        <v>0.14099999999999999</v>
      </c>
      <c r="J57" s="93">
        <v>0.72499999999999998</v>
      </c>
      <c r="K57" s="121"/>
    </row>
    <row r="58" spans="1:11" ht="15" customHeight="1" x14ac:dyDescent="0.25">
      <c r="A58" s="19" t="s">
        <v>54</v>
      </c>
      <c r="B58" s="215">
        <v>2</v>
      </c>
      <c r="C58" s="93">
        <v>0.33600000000000002</v>
      </c>
      <c r="D58" s="93">
        <v>5.8999999999999997E-2</v>
      </c>
      <c r="E58" s="93">
        <v>6.0000000000000001E-3</v>
      </c>
      <c r="F58" s="93">
        <v>0.22700000000000001</v>
      </c>
      <c r="G58" s="120"/>
      <c r="H58" s="93">
        <v>0.37</v>
      </c>
      <c r="I58" s="93">
        <v>0.22</v>
      </c>
      <c r="J58" s="93">
        <v>0.85499999999999998</v>
      </c>
      <c r="K58" s="121"/>
    </row>
    <row r="59" spans="1:11" ht="15" customHeight="1" x14ac:dyDescent="0.25">
      <c r="A59" s="19" t="s">
        <v>55</v>
      </c>
      <c r="B59" s="219">
        <v>1</v>
      </c>
      <c r="C59" s="93">
        <v>0.35899999999999999</v>
      </c>
      <c r="D59" s="93">
        <v>5.7000000000000002E-2</v>
      </c>
      <c r="E59" s="93">
        <v>3.0000000000000001E-3</v>
      </c>
      <c r="F59" s="93">
        <v>0.27300000000000002</v>
      </c>
      <c r="G59" s="120"/>
      <c r="H59" s="93">
        <v>0.36</v>
      </c>
      <c r="I59" s="93">
        <v>0.245</v>
      </c>
      <c r="J59" s="93">
        <v>0.91900000000000004</v>
      </c>
      <c r="K59" s="121"/>
    </row>
    <row r="60" spans="1:11" ht="15" customHeight="1" x14ac:dyDescent="0.25">
      <c r="A60" s="19" t="s">
        <v>56</v>
      </c>
      <c r="B60" s="219">
        <v>1</v>
      </c>
      <c r="C60" s="93">
        <v>0.33900000000000002</v>
      </c>
      <c r="D60" s="93">
        <v>0</v>
      </c>
      <c r="E60" s="93">
        <v>3.7999999999999999E-2</v>
      </c>
      <c r="F60" s="93">
        <v>0.20599999999999999</v>
      </c>
      <c r="G60" s="120"/>
      <c r="H60" s="93">
        <v>0.504</v>
      </c>
      <c r="I60" s="93">
        <v>0.16500000000000001</v>
      </c>
      <c r="J60" s="93">
        <v>1</v>
      </c>
      <c r="K60" s="121"/>
    </row>
    <row r="61" spans="1:11" ht="15" customHeight="1" x14ac:dyDescent="0.25">
      <c r="A61" s="19" t="s">
        <v>57</v>
      </c>
      <c r="B61" s="275">
        <v>6</v>
      </c>
      <c r="C61" s="93">
        <v>0.314</v>
      </c>
      <c r="D61" s="93">
        <v>2.5999999999999999E-2</v>
      </c>
      <c r="E61" s="93">
        <v>3.0000000000000001E-3</v>
      </c>
      <c r="F61" s="93">
        <v>0.25</v>
      </c>
      <c r="G61" s="120"/>
      <c r="H61" s="93">
        <v>0.34200000000000003</v>
      </c>
      <c r="I61" s="93">
        <v>0.193</v>
      </c>
      <c r="J61" s="93">
        <v>0.86599999999999999</v>
      </c>
      <c r="K61" s="121"/>
    </row>
    <row r="62" spans="1:11" ht="15" customHeight="1" x14ac:dyDescent="0.25">
      <c r="A62" s="19" t="s">
        <v>58</v>
      </c>
      <c r="B62" s="215">
        <v>2</v>
      </c>
      <c r="C62" s="93">
        <v>0.313</v>
      </c>
      <c r="D62" s="93">
        <v>5.5E-2</v>
      </c>
      <c r="E62" s="93">
        <v>2.8000000000000001E-2</v>
      </c>
      <c r="F62" s="93">
        <v>0.19800000000000001</v>
      </c>
      <c r="G62" s="120"/>
      <c r="H62" s="93">
        <v>0.38200000000000001</v>
      </c>
      <c r="I62" s="93">
        <v>0.156</v>
      </c>
      <c r="J62" s="93">
        <v>0.85499999999999998</v>
      </c>
      <c r="K62" s="121"/>
    </row>
    <row r="63" spans="1:11" ht="15" customHeight="1" x14ac:dyDescent="0.25">
      <c r="A63" s="19" t="s">
        <v>59</v>
      </c>
      <c r="B63" s="215">
        <v>2</v>
      </c>
      <c r="C63" s="93">
        <v>0.30399999999999999</v>
      </c>
      <c r="D63" s="93">
        <v>4.9000000000000002E-2</v>
      </c>
      <c r="E63" s="93">
        <v>1.9E-2</v>
      </c>
      <c r="F63" s="93">
        <v>0.23599999999999999</v>
      </c>
      <c r="G63" s="120"/>
      <c r="H63" s="93">
        <v>0.34499999999999997</v>
      </c>
      <c r="I63" s="93">
        <v>0.19600000000000001</v>
      </c>
      <c r="J63" s="93">
        <v>0.88200000000000001</v>
      </c>
      <c r="K63" s="121"/>
    </row>
    <row r="64" spans="1:11" ht="15" customHeight="1" x14ac:dyDescent="0.25">
      <c r="A64" s="19" t="s">
        <v>60</v>
      </c>
      <c r="B64" s="219">
        <v>1</v>
      </c>
      <c r="C64" s="93">
        <v>0.26300000000000001</v>
      </c>
      <c r="D64" s="93">
        <v>5.2999999999999999E-2</v>
      </c>
      <c r="E64" s="93">
        <v>3.0000000000000001E-3</v>
      </c>
      <c r="F64" s="93">
        <v>0.26800000000000002</v>
      </c>
      <c r="G64" s="120"/>
      <c r="H64" s="93">
        <v>0.318</v>
      </c>
      <c r="I64" s="93">
        <v>0.122</v>
      </c>
      <c r="J64" s="93">
        <v>0.878</v>
      </c>
      <c r="K64" s="121"/>
    </row>
    <row r="65" spans="1:11" ht="15" customHeight="1" x14ac:dyDescent="0.2">
      <c r="A65" s="19" t="s">
        <v>61</v>
      </c>
      <c r="B65" s="272">
        <v>5</v>
      </c>
      <c r="C65" s="93">
        <v>9.8000000000000004E-2</v>
      </c>
      <c r="D65" s="93">
        <v>8.7999999999999995E-2</v>
      </c>
      <c r="E65" s="93">
        <v>5.6000000000000001E-2</v>
      </c>
      <c r="F65" s="93">
        <v>7.9000000000000001E-2</v>
      </c>
      <c r="G65" s="120"/>
      <c r="H65" s="93">
        <v>0.24099999999999999</v>
      </c>
      <c r="I65" s="93">
        <v>0.26700000000000002</v>
      </c>
      <c r="J65" s="93">
        <v>0.52300000000000002</v>
      </c>
      <c r="K65" s="121"/>
    </row>
    <row r="66" spans="1:11" ht="15" customHeight="1" x14ac:dyDescent="0.2">
      <c r="A66" s="19" t="s">
        <v>62</v>
      </c>
      <c r="B66" s="217">
        <v>4</v>
      </c>
      <c r="C66" s="93">
        <v>8.6999999999999994E-2</v>
      </c>
      <c r="D66" s="93">
        <v>0.10299999999999999</v>
      </c>
      <c r="E66" s="93">
        <v>5.0999999999999997E-2</v>
      </c>
      <c r="F66" s="93">
        <v>8.5000000000000006E-2</v>
      </c>
      <c r="G66" s="120"/>
      <c r="H66" s="93">
        <v>0.23699999999999999</v>
      </c>
      <c r="I66" s="93">
        <v>0.24399999999999999</v>
      </c>
      <c r="J66" s="93">
        <v>0.74299999999999999</v>
      </c>
      <c r="K66" s="121"/>
    </row>
    <row r="67" spans="1:11" ht="15" customHeight="1" x14ac:dyDescent="0.25">
      <c r="A67" s="19" t="s">
        <v>63</v>
      </c>
      <c r="B67" s="215">
        <v>2</v>
      </c>
      <c r="C67" s="93">
        <v>0.18099999999999999</v>
      </c>
      <c r="D67" s="93">
        <v>3.7999999999999999E-2</v>
      </c>
      <c r="E67" s="93">
        <v>4.1000000000000002E-2</v>
      </c>
      <c r="F67" s="93">
        <v>0.18099999999999999</v>
      </c>
      <c r="G67" s="120"/>
      <c r="H67" s="93">
        <v>0.28199999999999997</v>
      </c>
      <c r="I67" s="93">
        <v>0.28899999999999998</v>
      </c>
      <c r="J67" s="93">
        <v>0.88900000000000001</v>
      </c>
      <c r="K67" s="121"/>
    </row>
    <row r="68" spans="1:11" ht="15" customHeight="1" x14ac:dyDescent="0.25">
      <c r="A68" s="19" t="s">
        <v>64</v>
      </c>
      <c r="B68" s="215">
        <v>2</v>
      </c>
      <c r="C68" s="93">
        <v>0.18</v>
      </c>
      <c r="D68" s="93">
        <v>6.4000000000000001E-2</v>
      </c>
      <c r="E68" s="93">
        <v>1.7000000000000001E-2</v>
      </c>
      <c r="F68" s="93">
        <v>0.16900000000000001</v>
      </c>
      <c r="G68" s="120"/>
      <c r="H68" s="93">
        <v>0.28799999999999998</v>
      </c>
      <c r="I68" s="93">
        <v>0.23400000000000001</v>
      </c>
      <c r="J68" s="93">
        <v>0.83699999999999997</v>
      </c>
      <c r="K68" s="121"/>
    </row>
    <row r="69" spans="1:11" ht="15" customHeight="1" x14ac:dyDescent="0.25">
      <c r="A69" s="19" t="s">
        <v>65</v>
      </c>
      <c r="B69" s="219">
        <v>1</v>
      </c>
      <c r="C69" s="93">
        <v>0.27100000000000002</v>
      </c>
      <c r="D69" s="93">
        <v>3.1E-2</v>
      </c>
      <c r="E69" s="93">
        <v>1.7000000000000001E-2</v>
      </c>
      <c r="F69" s="93">
        <v>0.23</v>
      </c>
      <c r="G69" s="120"/>
      <c r="H69" s="93">
        <v>0.38</v>
      </c>
      <c r="I69" s="93">
        <v>0.21099999999999999</v>
      </c>
      <c r="J69" s="93">
        <v>0.93200000000000005</v>
      </c>
      <c r="K69" s="121"/>
    </row>
    <row r="70" spans="1:11" ht="15" customHeight="1" x14ac:dyDescent="0.2">
      <c r="A70" s="19" t="s">
        <v>66</v>
      </c>
      <c r="B70" s="272">
        <v>5</v>
      </c>
      <c r="C70" s="93">
        <v>6.6000000000000003E-2</v>
      </c>
      <c r="D70" s="93">
        <v>6.9000000000000006E-2</v>
      </c>
      <c r="E70" s="93">
        <v>4.3999999999999997E-2</v>
      </c>
      <c r="F70" s="93">
        <v>5.2999999999999999E-2</v>
      </c>
      <c r="G70" s="120"/>
      <c r="H70" s="93">
        <v>0.26400000000000001</v>
      </c>
      <c r="I70" s="93">
        <v>0.25700000000000001</v>
      </c>
      <c r="J70" s="93">
        <v>0.68</v>
      </c>
      <c r="K70" s="121"/>
    </row>
    <row r="71" spans="1:11" ht="15" customHeight="1" x14ac:dyDescent="0.2">
      <c r="A71" s="19" t="s">
        <v>67</v>
      </c>
      <c r="B71" s="272">
        <v>5</v>
      </c>
      <c r="C71" s="93">
        <v>5.6000000000000001E-2</v>
      </c>
      <c r="D71" s="93">
        <v>9.0999999999999998E-2</v>
      </c>
      <c r="E71" s="93">
        <v>6.9000000000000006E-2</v>
      </c>
      <c r="F71" s="93">
        <v>6.6000000000000003E-2</v>
      </c>
      <c r="G71" s="120"/>
      <c r="H71" s="93">
        <v>0.186</v>
      </c>
      <c r="I71" s="93">
        <v>0.17499999999999999</v>
      </c>
      <c r="J71" s="93">
        <v>0.73</v>
      </c>
      <c r="K71" s="121"/>
    </row>
    <row r="72" spans="1:11" ht="15" customHeight="1" x14ac:dyDescent="0.2">
      <c r="A72" s="19" t="s">
        <v>68</v>
      </c>
      <c r="B72" s="272">
        <v>5</v>
      </c>
      <c r="C72" s="93">
        <v>8.5000000000000006E-2</v>
      </c>
      <c r="D72" s="93">
        <v>0.11</v>
      </c>
      <c r="E72" s="93">
        <v>5.7000000000000002E-2</v>
      </c>
      <c r="F72" s="93">
        <v>6.2E-2</v>
      </c>
      <c r="G72" s="120"/>
      <c r="H72" s="93">
        <v>0.219</v>
      </c>
      <c r="I72" s="93">
        <v>0.23599999999999999</v>
      </c>
      <c r="J72" s="93">
        <v>0.58299999999999996</v>
      </c>
      <c r="K72" s="121"/>
    </row>
    <row r="73" spans="1:11" ht="15" customHeight="1" x14ac:dyDescent="0.25">
      <c r="A73" s="19" t="s">
        <v>69</v>
      </c>
      <c r="B73" s="215">
        <v>2</v>
      </c>
      <c r="C73" s="93">
        <v>0.27200000000000002</v>
      </c>
      <c r="D73" s="93">
        <v>1.2E-2</v>
      </c>
      <c r="E73" s="93">
        <v>1.2999999999999999E-2</v>
      </c>
      <c r="F73" s="93">
        <v>0.152</v>
      </c>
      <c r="G73" s="120"/>
      <c r="H73" s="93">
        <v>0.27400000000000002</v>
      </c>
      <c r="I73" s="93">
        <v>0.223</v>
      </c>
      <c r="J73" s="93">
        <v>0.85399999999999998</v>
      </c>
      <c r="K73" s="121"/>
    </row>
    <row r="74" spans="1:11" ht="15" customHeight="1" x14ac:dyDescent="0.2">
      <c r="A74" s="19" t="s">
        <v>70</v>
      </c>
      <c r="B74" s="217">
        <v>4</v>
      </c>
      <c r="C74" s="93">
        <v>0.10100000000000001</v>
      </c>
      <c r="D74" s="93">
        <v>3.1E-2</v>
      </c>
      <c r="E74" s="93">
        <v>7.8E-2</v>
      </c>
      <c r="F74" s="93">
        <v>0.123</v>
      </c>
      <c r="G74" s="120"/>
      <c r="H74" s="93">
        <v>0.21099999999999999</v>
      </c>
      <c r="I74" s="93">
        <v>0.29099999999999998</v>
      </c>
      <c r="J74" s="93">
        <v>0.87</v>
      </c>
      <c r="K74" s="121"/>
    </row>
    <row r="75" spans="1:11" ht="15" customHeight="1" x14ac:dyDescent="0.2">
      <c r="A75" s="19" t="s">
        <v>71</v>
      </c>
      <c r="B75" s="217">
        <v>4</v>
      </c>
      <c r="C75" s="93">
        <v>0</v>
      </c>
      <c r="D75" s="93">
        <v>9.9000000000000005E-2</v>
      </c>
      <c r="E75" s="93">
        <v>2.5000000000000001E-2</v>
      </c>
      <c r="F75" s="93">
        <v>1.4999999999999999E-2</v>
      </c>
      <c r="G75" s="120"/>
      <c r="H75" s="93">
        <v>0.13800000000000001</v>
      </c>
      <c r="I75" s="93">
        <v>8.6999999999999994E-2</v>
      </c>
      <c r="J75" s="93">
        <v>0.39200000000000002</v>
      </c>
      <c r="K75" s="121"/>
    </row>
    <row r="76" spans="1:11" ht="15" customHeight="1" x14ac:dyDescent="0.2">
      <c r="A76" s="19" t="s">
        <v>72</v>
      </c>
      <c r="B76" s="272">
        <v>5</v>
      </c>
      <c r="C76" s="93">
        <v>3.4000000000000002E-2</v>
      </c>
      <c r="D76" s="93">
        <v>0.11</v>
      </c>
      <c r="E76" s="93">
        <v>0.04</v>
      </c>
      <c r="F76" s="93">
        <v>7.0999999999999994E-2</v>
      </c>
      <c r="G76" s="120"/>
      <c r="H76" s="93">
        <v>0.17699999999999999</v>
      </c>
      <c r="I76" s="93">
        <v>0.13500000000000001</v>
      </c>
      <c r="J76" s="93">
        <v>0.60399999999999998</v>
      </c>
      <c r="K76" s="121"/>
    </row>
    <row r="77" spans="1:11" ht="15" customHeight="1" x14ac:dyDescent="0.2">
      <c r="A77" s="19" t="s">
        <v>73</v>
      </c>
      <c r="B77" s="217">
        <v>4</v>
      </c>
      <c r="C77" s="93">
        <v>0.02</v>
      </c>
      <c r="D77" s="93">
        <v>7.4999999999999997E-2</v>
      </c>
      <c r="E77" s="93">
        <v>4.1000000000000002E-2</v>
      </c>
      <c r="F77" s="93">
        <v>7.8E-2</v>
      </c>
      <c r="G77" s="120"/>
      <c r="H77" s="93">
        <v>0.152</v>
      </c>
      <c r="I77" s="93">
        <v>9.7000000000000003E-2</v>
      </c>
      <c r="J77" s="93">
        <v>0.73399999999999999</v>
      </c>
      <c r="K77" s="121"/>
    </row>
    <row r="78" spans="1:11" ht="15" customHeight="1" x14ac:dyDescent="0.2">
      <c r="A78" s="19" t="s">
        <v>74</v>
      </c>
      <c r="B78" s="272">
        <v>5</v>
      </c>
      <c r="C78" s="93">
        <v>7.4999999999999997E-2</v>
      </c>
      <c r="D78" s="93">
        <v>4.5999999999999999E-2</v>
      </c>
      <c r="E78" s="93">
        <v>4.8000000000000001E-2</v>
      </c>
      <c r="F78" s="93">
        <v>0.122</v>
      </c>
      <c r="G78" s="120"/>
      <c r="H78" s="93">
        <v>0.14199999999999999</v>
      </c>
      <c r="I78" s="93">
        <v>0.183</v>
      </c>
      <c r="J78" s="93">
        <v>0.54700000000000004</v>
      </c>
      <c r="K78" s="121"/>
    </row>
    <row r="79" spans="1:11" ht="15" customHeight="1" x14ac:dyDescent="0.2">
      <c r="A79" s="19" t="s">
        <v>75</v>
      </c>
      <c r="B79" s="217">
        <v>4</v>
      </c>
      <c r="C79" s="93">
        <v>8.8999999999999996E-2</v>
      </c>
      <c r="D79" s="93">
        <v>8.6999999999999994E-2</v>
      </c>
      <c r="E79" s="93">
        <v>4.2999999999999997E-2</v>
      </c>
      <c r="F79" s="93">
        <v>9.1999999999999998E-2</v>
      </c>
      <c r="G79" s="120"/>
      <c r="H79" s="93">
        <v>0.20599999999999999</v>
      </c>
      <c r="I79" s="93">
        <v>0.14399999999999999</v>
      </c>
      <c r="J79" s="93">
        <v>0.53300000000000003</v>
      </c>
      <c r="K79" s="121"/>
    </row>
    <row r="80" spans="1:11" ht="15" customHeight="1" x14ac:dyDescent="0.2">
      <c r="A80" s="19" t="s">
        <v>76</v>
      </c>
      <c r="B80" s="217">
        <v>4</v>
      </c>
      <c r="C80" s="93">
        <v>0.108</v>
      </c>
      <c r="D80" s="93">
        <v>8.5999999999999993E-2</v>
      </c>
      <c r="E80" s="93">
        <v>7.6999999999999999E-2</v>
      </c>
      <c r="F80" s="93">
        <v>0.124</v>
      </c>
      <c r="G80" s="120"/>
      <c r="H80" s="93">
        <v>0.20499999999999999</v>
      </c>
      <c r="I80" s="93">
        <v>5.2999999999999999E-2</v>
      </c>
      <c r="J80" s="93">
        <v>0.80400000000000005</v>
      </c>
      <c r="K80" s="121"/>
    </row>
    <row r="81" spans="1:11" ht="15" customHeight="1" x14ac:dyDescent="0.25">
      <c r="A81" s="19" t="s">
        <v>77</v>
      </c>
      <c r="B81" s="215">
        <v>2</v>
      </c>
      <c r="C81" s="93">
        <v>0.26800000000000002</v>
      </c>
      <c r="D81" s="93">
        <v>7.5999999999999998E-2</v>
      </c>
      <c r="E81" s="93">
        <v>0.04</v>
      </c>
      <c r="F81" s="93">
        <v>0.16200000000000001</v>
      </c>
      <c r="G81" s="120"/>
      <c r="H81" s="93">
        <v>0.309</v>
      </c>
      <c r="I81" s="93">
        <v>0.19600000000000001</v>
      </c>
      <c r="J81" s="93">
        <v>0.96199999999999997</v>
      </c>
      <c r="K81" s="121"/>
    </row>
    <row r="82" spans="1:11" ht="15" customHeight="1" x14ac:dyDescent="0.2">
      <c r="A82" s="19" t="s">
        <v>78</v>
      </c>
      <c r="B82" s="217">
        <v>4</v>
      </c>
      <c r="C82" s="93">
        <v>0.218</v>
      </c>
      <c r="D82" s="93">
        <v>9.0999999999999998E-2</v>
      </c>
      <c r="E82" s="93">
        <v>4.4999999999999998E-2</v>
      </c>
      <c r="F82" s="93">
        <v>0.13200000000000001</v>
      </c>
      <c r="G82" s="120"/>
      <c r="H82" s="93">
        <v>0.29899999999999999</v>
      </c>
      <c r="I82" s="93">
        <v>0.22</v>
      </c>
      <c r="J82" s="93">
        <v>0.878</v>
      </c>
      <c r="K82" s="121"/>
    </row>
    <row r="83" spans="1:11" ht="15" customHeight="1" x14ac:dyDescent="0.25">
      <c r="A83" s="19" t="s">
        <v>79</v>
      </c>
      <c r="B83" s="275">
        <v>6</v>
      </c>
      <c r="C83" s="93">
        <v>6.5000000000000002E-2</v>
      </c>
      <c r="D83" s="93">
        <v>6.4000000000000001E-2</v>
      </c>
      <c r="E83" s="93">
        <v>2.3E-2</v>
      </c>
      <c r="F83" s="93">
        <v>0.16400000000000001</v>
      </c>
      <c r="G83" s="120"/>
      <c r="H83" s="93">
        <v>0.161</v>
      </c>
      <c r="I83" s="93">
        <v>0.17399999999999999</v>
      </c>
      <c r="J83" s="93">
        <v>0.86599999999999999</v>
      </c>
      <c r="K83" s="121"/>
    </row>
    <row r="84" spans="1:11" ht="15" customHeight="1" x14ac:dyDescent="0.25">
      <c r="A84" s="19" t="s">
        <v>80</v>
      </c>
      <c r="B84" s="275">
        <v>6</v>
      </c>
      <c r="C84" s="93">
        <v>0.08</v>
      </c>
      <c r="D84" s="93">
        <v>4.9000000000000002E-2</v>
      </c>
      <c r="E84" s="93">
        <v>6.0000000000000001E-3</v>
      </c>
      <c r="F84" s="93">
        <v>0.221</v>
      </c>
      <c r="G84" s="120"/>
      <c r="H84" s="93">
        <v>0.23200000000000001</v>
      </c>
      <c r="I84" s="93">
        <v>0.249</v>
      </c>
      <c r="J84" s="93">
        <v>0.88700000000000001</v>
      </c>
      <c r="K84" s="121"/>
    </row>
    <row r="85" spans="1:11" ht="15" customHeight="1" x14ac:dyDescent="0.25">
      <c r="A85" s="19" t="s">
        <v>81</v>
      </c>
      <c r="B85" s="275">
        <v>6</v>
      </c>
      <c r="C85" s="93">
        <v>0.313</v>
      </c>
      <c r="D85" s="93">
        <v>7.5999999999999998E-2</v>
      </c>
      <c r="E85" s="93">
        <v>1.7999999999999999E-2</v>
      </c>
      <c r="F85" s="93">
        <v>0.27900000000000003</v>
      </c>
      <c r="G85" s="120"/>
      <c r="H85" s="93">
        <v>0.47</v>
      </c>
      <c r="I85" s="93">
        <v>0.317</v>
      </c>
      <c r="J85" s="93">
        <v>0.95699999999999996</v>
      </c>
      <c r="K85" s="121"/>
    </row>
    <row r="86" spans="1:11" ht="15" customHeight="1" thickBot="1" x14ac:dyDescent="0.3">
      <c r="A86" s="19" t="s">
        <v>82</v>
      </c>
      <c r="B86" s="218">
        <v>2</v>
      </c>
      <c r="C86" s="93">
        <v>9.5000000000000001E-2</v>
      </c>
      <c r="D86" s="93">
        <v>4.2000000000000003E-2</v>
      </c>
      <c r="E86" s="93">
        <v>1.2E-2</v>
      </c>
      <c r="F86" s="93">
        <v>0.19</v>
      </c>
      <c r="G86" s="120"/>
      <c r="H86" s="93">
        <v>0.27100000000000002</v>
      </c>
      <c r="I86" s="93">
        <v>0.218</v>
      </c>
      <c r="J86" s="93">
        <v>0.87</v>
      </c>
      <c r="K86" s="121"/>
    </row>
    <row r="87" spans="1:11" ht="15" customHeight="1" thickBot="1" x14ac:dyDescent="0.3">
      <c r="A87" s="19" t="s">
        <v>83</v>
      </c>
      <c r="B87" s="273">
        <v>6</v>
      </c>
      <c r="C87" s="93">
        <v>0.17699999999999999</v>
      </c>
      <c r="D87" s="93">
        <v>5.5E-2</v>
      </c>
      <c r="E87" s="93">
        <v>3.1E-2</v>
      </c>
      <c r="F87" s="93">
        <v>0.253</v>
      </c>
      <c r="G87" s="120"/>
      <c r="H87" s="93">
        <v>0.26600000000000001</v>
      </c>
      <c r="I87" s="93">
        <v>0.23799999999999999</v>
      </c>
      <c r="J87" s="93">
        <v>0.93600000000000005</v>
      </c>
      <c r="K87" s="121"/>
    </row>
    <row r="88" spans="1:11" ht="15" customHeight="1" thickBot="1" x14ac:dyDescent="0.25">
      <c r="A88" s="19" t="s">
        <v>84</v>
      </c>
      <c r="B88" s="220">
        <v>4</v>
      </c>
      <c r="C88" s="93">
        <v>0.14899999999999999</v>
      </c>
      <c r="D88" s="93">
        <v>9.7000000000000003E-2</v>
      </c>
      <c r="E88" s="93">
        <v>6.0999999999999999E-2</v>
      </c>
      <c r="F88" s="93">
        <v>0.156</v>
      </c>
      <c r="G88" s="120"/>
      <c r="H88" s="93">
        <v>0.38500000000000001</v>
      </c>
      <c r="I88" s="93">
        <v>0.24</v>
      </c>
      <c r="J88" s="93">
        <v>0.85599999999999998</v>
      </c>
      <c r="K88" s="121"/>
    </row>
    <row r="89" spans="1:11" ht="15" customHeight="1" thickBot="1" x14ac:dyDescent="0.3">
      <c r="A89" s="19" t="s">
        <v>85</v>
      </c>
      <c r="B89" s="218">
        <v>2</v>
      </c>
      <c r="C89" s="93">
        <v>0.16700000000000001</v>
      </c>
      <c r="D89" s="93">
        <v>3.6999999999999998E-2</v>
      </c>
      <c r="E89" s="93">
        <v>3.0000000000000001E-3</v>
      </c>
      <c r="F89" s="93">
        <v>0.251</v>
      </c>
      <c r="G89" s="120"/>
      <c r="H89" s="93">
        <v>0.26400000000000001</v>
      </c>
      <c r="I89" s="93">
        <v>0.20899999999999999</v>
      </c>
      <c r="J89" s="93">
        <v>0.91700000000000004</v>
      </c>
      <c r="K89" s="121"/>
    </row>
    <row r="90" spans="1:11" ht="15" customHeight="1" thickBot="1" x14ac:dyDescent="0.25">
      <c r="A90" s="19" t="s">
        <v>86</v>
      </c>
      <c r="B90" s="220">
        <v>4</v>
      </c>
      <c r="C90" s="93">
        <v>0.14000000000000001</v>
      </c>
      <c r="D90" s="93">
        <v>9.5000000000000001E-2</v>
      </c>
      <c r="E90" s="93">
        <v>5.3999999999999999E-2</v>
      </c>
      <c r="F90" s="93">
        <v>0.14499999999999999</v>
      </c>
      <c r="G90" s="120"/>
      <c r="H90" s="93">
        <v>0.20899999999999999</v>
      </c>
      <c r="I90" s="93">
        <v>0.24199999999999999</v>
      </c>
      <c r="J90" s="93">
        <v>0.94299999999999995</v>
      </c>
      <c r="K90" s="121"/>
    </row>
    <row r="91" spans="1:11" ht="15" customHeight="1" thickBot="1" x14ac:dyDescent="0.3">
      <c r="A91" s="19" t="s">
        <v>87</v>
      </c>
      <c r="B91" s="273">
        <v>6</v>
      </c>
      <c r="C91" s="93">
        <v>0.215</v>
      </c>
      <c r="D91" s="93">
        <v>0.11899999999999999</v>
      </c>
      <c r="E91" s="93">
        <v>0</v>
      </c>
      <c r="F91" s="93">
        <v>0.20300000000000001</v>
      </c>
      <c r="G91" s="44"/>
      <c r="H91" s="93">
        <v>0.39700000000000002</v>
      </c>
      <c r="I91" s="93">
        <v>0.215</v>
      </c>
      <c r="J91" s="93">
        <v>1</v>
      </c>
      <c r="K91" s="121"/>
    </row>
    <row r="92" spans="1:11" ht="15" customHeight="1" x14ac:dyDescent="0.25">
      <c r="A92" s="19" t="s">
        <v>88</v>
      </c>
      <c r="B92"/>
      <c r="C92" s="93">
        <v>0</v>
      </c>
      <c r="D92" s="93">
        <v>5.5E-2</v>
      </c>
      <c r="E92" s="93">
        <v>0.01</v>
      </c>
      <c r="F92" s="93">
        <v>0.13400000000000001</v>
      </c>
      <c r="G92" s="120"/>
      <c r="H92" s="93">
        <v>0</v>
      </c>
      <c r="I92" s="93">
        <v>0</v>
      </c>
      <c r="J92" s="93">
        <v>0.746</v>
      </c>
      <c r="K92" s="121"/>
    </row>
    <row r="93" spans="1:11" x14ac:dyDescent="0.2">
      <c r="B93" s="3"/>
      <c r="C93" s="117"/>
      <c r="D93" s="117"/>
      <c r="E93" s="117"/>
      <c r="F93" s="117"/>
      <c r="G93" s="122"/>
      <c r="H93" s="117"/>
      <c r="I93" s="117"/>
      <c r="J93" s="117"/>
      <c r="K93" s="121"/>
    </row>
    <row r="94" spans="1:11" ht="15.75" customHeight="1" x14ac:dyDescent="0.2">
      <c r="A94" s="19" t="s">
        <v>110</v>
      </c>
      <c r="B94" s="3"/>
      <c r="C94" s="93">
        <f>_xlfn.QUARTILE.INC(C5:C92,1)</f>
        <v>7.6499999999999999E-2</v>
      </c>
      <c r="D94" s="93">
        <f t="shared" ref="D94:J94" si="0">_xlfn.QUARTILE.INC(D5:D92,1)</f>
        <v>4.5749999999999999E-2</v>
      </c>
      <c r="E94" s="123">
        <f t="shared" si="0"/>
        <v>1.4E-2</v>
      </c>
      <c r="F94" s="93">
        <f t="shared" si="0"/>
        <v>7.5999999999999998E-2</v>
      </c>
      <c r="G94" s="120"/>
      <c r="H94" s="93">
        <f t="shared" si="0"/>
        <v>0.20574999999999999</v>
      </c>
      <c r="I94" s="124">
        <f t="shared" si="0"/>
        <v>0.14549999999999999</v>
      </c>
      <c r="J94" s="93">
        <f t="shared" si="0"/>
        <v>0.72</v>
      </c>
      <c r="K94" s="121"/>
    </row>
    <row r="95" spans="1:11" ht="15.75" customHeight="1" x14ac:dyDescent="0.2">
      <c r="A95" s="19" t="s">
        <v>111</v>
      </c>
      <c r="B95" s="3"/>
      <c r="C95" s="93">
        <f>MEDIAN(C5:C92)</f>
        <v>0.14150000000000001</v>
      </c>
      <c r="D95" s="93">
        <f t="shared" ref="D95:J95" si="1">MEDIAN(D5:D92)</f>
        <v>5.6500000000000002E-2</v>
      </c>
      <c r="E95" s="123">
        <f t="shared" si="1"/>
        <v>2.5500000000000002E-2</v>
      </c>
      <c r="F95" s="93">
        <f t="shared" si="1"/>
        <v>0.1265</v>
      </c>
      <c r="G95" s="120"/>
      <c r="H95" s="93">
        <f t="shared" si="1"/>
        <v>0.26600000000000001</v>
      </c>
      <c r="I95" s="124">
        <f t="shared" si="1"/>
        <v>0.19600000000000001</v>
      </c>
      <c r="J95" s="93">
        <f t="shared" si="1"/>
        <v>0.83349999999999991</v>
      </c>
      <c r="K95" s="121"/>
    </row>
    <row r="96" spans="1:11" ht="15.75" customHeight="1" x14ac:dyDescent="0.2">
      <c r="A96" s="19" t="s">
        <v>113</v>
      </c>
      <c r="B96" s="3"/>
      <c r="C96" s="93">
        <f>_xlfn.QUARTILE.INC(C5:C92,3)</f>
        <v>0.21575</v>
      </c>
      <c r="D96" s="93">
        <f t="shared" ref="D96:J96" si="2">_xlfn.QUARTILE.INC(D5:D92,3)</f>
        <v>0.08</v>
      </c>
      <c r="E96" s="123">
        <f t="shared" si="2"/>
        <v>4.7E-2</v>
      </c>
      <c r="F96" s="93">
        <f t="shared" si="2"/>
        <v>0.18174999999999999</v>
      </c>
      <c r="G96" s="120"/>
      <c r="H96" s="93">
        <f t="shared" si="2"/>
        <v>0.31974999999999998</v>
      </c>
      <c r="I96" s="124">
        <f t="shared" si="2"/>
        <v>0.23400000000000001</v>
      </c>
      <c r="J96" s="93">
        <f t="shared" si="2"/>
        <v>0.88749999999999996</v>
      </c>
      <c r="K96" s="121"/>
    </row>
    <row r="97" spans="1:11" s="14" customFormat="1" ht="15.75" customHeight="1" x14ac:dyDescent="0.2">
      <c r="A97" s="60"/>
      <c r="B97" s="3"/>
      <c r="C97" s="13"/>
      <c r="D97" s="13"/>
      <c r="E97" s="13"/>
      <c r="F97" s="13"/>
      <c r="G97" s="13"/>
      <c r="H97" s="13"/>
      <c r="I97" s="13"/>
      <c r="J97" s="76"/>
      <c r="K97" s="13"/>
    </row>
    <row r="98" spans="1:11" ht="15.75" customHeight="1" x14ac:dyDescent="0.2">
      <c r="A98" s="9" t="s">
        <v>157</v>
      </c>
      <c r="B98" s="3"/>
      <c r="C98" s="74">
        <v>0.156</v>
      </c>
      <c r="D98" s="74">
        <v>6.5000000000000002E-2</v>
      </c>
      <c r="E98" s="74">
        <v>3.1E-2</v>
      </c>
      <c r="F98" s="61">
        <v>0.14799999999999999</v>
      </c>
      <c r="G98" s="13"/>
      <c r="H98" s="74">
        <v>0.27300000000000002</v>
      </c>
      <c r="I98" s="74">
        <v>0.20100000000000001</v>
      </c>
      <c r="J98" s="74">
        <v>0.78400000000000003</v>
      </c>
      <c r="K98" s="13"/>
    </row>
    <row r="99" spans="1:11" s="14" customFormat="1" ht="15.75" customHeight="1" x14ac:dyDescent="0.2">
      <c r="A99" s="60"/>
      <c r="B99" s="68"/>
      <c r="C99" s="68"/>
      <c r="D99" s="68"/>
      <c r="E99" s="68"/>
      <c r="F99" s="68"/>
      <c r="G99" s="68"/>
      <c r="H99" s="68"/>
      <c r="I99" s="68"/>
      <c r="J99" s="68"/>
      <c r="K99" s="68"/>
    </row>
    <row r="100" spans="1:11" ht="90" x14ac:dyDescent="0.2">
      <c r="A100" s="26" t="s">
        <v>177</v>
      </c>
      <c r="C100" s="30" t="s">
        <v>147</v>
      </c>
      <c r="D100" s="30" t="s">
        <v>118</v>
      </c>
      <c r="E100" s="41" t="s">
        <v>148</v>
      </c>
      <c r="F100" s="30" t="s">
        <v>129</v>
      </c>
      <c r="H100" s="30" t="s">
        <v>138</v>
      </c>
      <c r="I100" s="42" t="s">
        <v>139</v>
      </c>
      <c r="J100" s="30" t="s">
        <v>140</v>
      </c>
    </row>
    <row r="101" spans="1:11" ht="15" x14ac:dyDescent="0.2">
      <c r="A101" s="9" t="s">
        <v>171</v>
      </c>
      <c r="C101" s="86">
        <f>AVERAGEIF($B$5:$B$92,"=1",C$5:C$92)</f>
        <v>0.28820000000000001</v>
      </c>
      <c r="D101" s="86">
        <f>AVERAGEIF($B$5:$B$92,"=1",D$5:D$93)</f>
        <v>4.2499999999999996E-2</v>
      </c>
      <c r="E101" s="86">
        <f>AVERAGEIF($B$5:$B$92,"=1",E$5:E$93)</f>
        <v>1.4400000000000001E-2</v>
      </c>
      <c r="F101" s="86">
        <f>AVERAGEIF($B$5:$B$92,"=1",F$5:F$92)</f>
        <v>0.24689999999999998</v>
      </c>
      <c r="G101" s="77"/>
      <c r="H101" s="86">
        <f>AVERAGEIF($B$5:$B$92,"=1",H$5:H$92)</f>
        <v>0.37990000000000002</v>
      </c>
      <c r="I101" s="86">
        <f>AVERAGEIF($B$5:$B$92,"=1",I$5:I$92)</f>
        <v>0.20719999999999997</v>
      </c>
      <c r="J101" s="86">
        <f>AVERAGEIF($B$5:$B$92,"=1",J$5:J$92)</f>
        <v>0.9375</v>
      </c>
      <c r="K101" s="136"/>
    </row>
    <row r="102" spans="1:11" ht="15" x14ac:dyDescent="0.2">
      <c r="A102" s="9" t="s">
        <v>172</v>
      </c>
      <c r="C102" s="86">
        <f>AVERAGEIF($B$5:$B$92,"=2",C$5:C$92)</f>
        <v>0.19896296296296295</v>
      </c>
      <c r="D102" s="86">
        <f>AVERAGEIF($B$5:$B$92,"=2",D$5:D$93)</f>
        <v>4.696296296296297E-2</v>
      </c>
      <c r="E102" s="86">
        <f>AVERAGEIF($B$5:$B$92,"=2",E$5:E$93)</f>
        <v>1.9407407407407411E-2</v>
      </c>
      <c r="F102" s="86">
        <f>AVERAGEIF($B$5:$B$92,"=2",F$5:F$92)</f>
        <v>0.16514814814814821</v>
      </c>
      <c r="G102" s="77"/>
      <c r="H102" s="86">
        <f>AVERAGEIF($B$5:$B$92,"=2",H$5:H$92)</f>
        <v>0.30099999999999993</v>
      </c>
      <c r="I102" s="86">
        <f>AVERAGEIF($B$5:$B$92,"=2",I$5:I$92)</f>
        <v>0.21714814814814806</v>
      </c>
      <c r="J102" s="86">
        <f>AVERAGEIF($B$5:$B$92,"=2",J$5:J$92)</f>
        <v>0.85685185185185186</v>
      </c>
      <c r="K102" s="136"/>
    </row>
    <row r="103" spans="1:11" ht="15" x14ac:dyDescent="0.2">
      <c r="A103" s="9" t="s">
        <v>173</v>
      </c>
      <c r="C103" s="86">
        <f>AVERAGEIF($B$5:$B$92,"=3",C$5:C$92)</f>
        <v>0.10450000000000001</v>
      </c>
      <c r="D103" s="86">
        <f>AVERAGEIF($B$5:$B$92,"=3",D$5:D$93)</f>
        <v>6.2950000000000006E-2</v>
      </c>
      <c r="E103" s="86">
        <f>AVERAGEIF($B$5:$B$92,"=3",E$5:E$93)</f>
        <v>5.16E-2</v>
      </c>
      <c r="F103" s="86">
        <f>AVERAGEIF($B$5:$B$92,"=3",F$5:F$92)</f>
        <v>8.0250000000000016E-2</v>
      </c>
      <c r="G103" s="77"/>
      <c r="H103" s="86">
        <f>AVERAGEIF($B$5:$B$92,"=3",H$5:H$92)</f>
        <v>0.23205000000000003</v>
      </c>
      <c r="I103" s="86">
        <f>AVERAGEIF($B$5:$B$92,"=3",I$5:I$92)</f>
        <v>0.16885</v>
      </c>
      <c r="J103" s="86">
        <f>AVERAGEIF($B$5:$B$92,"=3",J$5:J$92)</f>
        <v>0.69915000000000005</v>
      </c>
      <c r="K103" s="136"/>
    </row>
    <row r="104" spans="1:11" ht="15" x14ac:dyDescent="0.2">
      <c r="A104" s="9" t="s">
        <v>174</v>
      </c>
      <c r="C104" s="86">
        <f>AVERAGEIF($B$5:$B$92,"=4",C$5:C$92)</f>
        <v>8.7999999999999995E-2</v>
      </c>
      <c r="D104" s="86">
        <f>AVERAGEIF($B$5:$B$92,"=4",D$5:D$93)</f>
        <v>9.375E-2</v>
      </c>
      <c r="E104" s="86">
        <f>AVERAGEIF($B$5:$B$92,"=4",E$5:E$93)</f>
        <v>4.5499999999999999E-2</v>
      </c>
      <c r="F104" s="86">
        <f>AVERAGEIF($B$5:$B$92,"=4",F$5:F$92)</f>
        <v>9.2749999999999985E-2</v>
      </c>
      <c r="G104" s="77"/>
      <c r="H104" s="86">
        <f>AVERAGEIF($B$5:$B$92,"=4",H$5:H$92)</f>
        <v>0.20981250000000004</v>
      </c>
      <c r="I104" s="86">
        <f>AVERAGEIF($B$5:$B$92,"=4",I$5:I$92)</f>
        <v>0.1660625</v>
      </c>
      <c r="J104" s="86">
        <f>AVERAGEIF($B$5:$B$92,"=4",J$5:J$92)</f>
        <v>0.72618749999999999</v>
      </c>
      <c r="K104" s="136"/>
    </row>
    <row r="105" spans="1:11" ht="15" x14ac:dyDescent="0.2">
      <c r="A105" s="9" t="s">
        <v>175</v>
      </c>
      <c r="C105" s="86">
        <f>AVERAGEIF($B$5:$B$92,"=5",C$5:C$92)</f>
        <v>6.8875000000000006E-2</v>
      </c>
      <c r="D105" s="86">
        <f>AVERAGEIF($B$5:$B$92,"=5",D$5:D$93)</f>
        <v>8.6875000000000008E-2</v>
      </c>
      <c r="E105" s="86">
        <f>AVERAGEIF($B$5:$B$92,"=5",E$5:E$93)</f>
        <v>5.2124999999999998E-2</v>
      </c>
      <c r="F105" s="86">
        <f>AVERAGEIF($B$5:$B$92,"=5",F$5:F$92)</f>
        <v>7.325000000000001E-2</v>
      </c>
      <c r="G105" s="77"/>
      <c r="H105" s="86">
        <f>AVERAGEIF($B$5:$B$92,"=5",H$5:H$92)</f>
        <v>0.21637500000000001</v>
      </c>
      <c r="I105" s="86">
        <f>AVERAGEIF($B$5:$B$92,"=5",I$5:I$92)</f>
        <v>0.19500000000000001</v>
      </c>
      <c r="J105" s="86">
        <f>AVERAGEIF($B$5:$B$92,"=5",J$5:J$92)</f>
        <v>0.61787499999999995</v>
      </c>
      <c r="K105" s="136"/>
    </row>
    <row r="106" spans="1:11" s="62" customFormat="1" ht="15" x14ac:dyDescent="0.25">
      <c r="A106" s="64" t="s">
        <v>180</v>
      </c>
      <c r="C106" s="130">
        <f>AVERAGEIF($B$5:$B$92,"=6",C$5:C$92)</f>
        <v>0.19400000000000003</v>
      </c>
      <c r="D106" s="126">
        <f t="shared" ref="D106:K106" si="3">AVERAGEIF($B$5:$B$92,"=6",D$5:D$92)</f>
        <v>6.483333333333334E-2</v>
      </c>
      <c r="E106" s="126">
        <f t="shared" si="3"/>
        <v>1.35E-2</v>
      </c>
      <c r="F106" s="130">
        <f t="shared" si="3"/>
        <v>0.22833333333333336</v>
      </c>
      <c r="G106" s="126"/>
      <c r="H106" s="126">
        <f t="shared" si="3"/>
        <v>0.31133333333333335</v>
      </c>
      <c r="I106" s="126">
        <f t="shared" si="3"/>
        <v>0.23100000000000001</v>
      </c>
      <c r="J106" s="126">
        <f t="shared" si="3"/>
        <v>0.91866666666666663</v>
      </c>
      <c r="K106" s="126" t="e">
        <f t="shared" si="3"/>
        <v>#DIV/0!</v>
      </c>
    </row>
    <row r="114" spans="2:4" ht="15" x14ac:dyDescent="0.25">
      <c r="B114" s="206" t="s">
        <v>181</v>
      </c>
      <c r="C114" s="494" t="s">
        <v>356</v>
      </c>
    </row>
    <row r="115" spans="2:4" ht="15" x14ac:dyDescent="0.2">
      <c r="C115" s="153" t="s">
        <v>327</v>
      </c>
    </row>
    <row r="116" spans="2:4" ht="15" x14ac:dyDescent="0.2">
      <c r="C116" s="153" t="s">
        <v>198</v>
      </c>
      <c r="D116" s="140"/>
    </row>
    <row r="117" spans="2:4" ht="15" x14ac:dyDescent="0.2">
      <c r="B117" s="207" t="s">
        <v>182</v>
      </c>
      <c r="C117" s="154" t="s">
        <v>199</v>
      </c>
      <c r="D117" s="146"/>
    </row>
    <row r="118" spans="2:4" ht="15" x14ac:dyDescent="0.2">
      <c r="B118" s="255"/>
      <c r="C118" s="155" t="s">
        <v>183</v>
      </c>
      <c r="D118" s="146"/>
    </row>
    <row r="119" spans="2:4" ht="15" x14ac:dyDescent="0.2">
      <c r="B119" s="144"/>
      <c r="C119" s="155" t="s">
        <v>184</v>
      </c>
      <c r="D119" s="146"/>
    </row>
    <row r="120" spans="2:4" ht="15" x14ac:dyDescent="0.2">
      <c r="B120" s="144"/>
      <c r="C120" s="155" t="s">
        <v>185</v>
      </c>
      <c r="D120" s="146"/>
    </row>
    <row r="121" spans="2:4" ht="15" x14ac:dyDescent="0.2">
      <c r="B121" s="144"/>
      <c r="C121" s="155" t="s">
        <v>195</v>
      </c>
      <c r="D121" s="146"/>
    </row>
    <row r="122" spans="2:4" ht="15.75" x14ac:dyDescent="0.25">
      <c r="B122" s="206" t="s">
        <v>206</v>
      </c>
      <c r="C122" s="213" t="s">
        <v>202</v>
      </c>
      <c r="D122" s="155" t="s">
        <v>203</v>
      </c>
    </row>
    <row r="123" spans="2:4" ht="15.75" x14ac:dyDescent="0.25">
      <c r="B123" s="212"/>
      <c r="C123" s="213" t="s">
        <v>204</v>
      </c>
      <c r="D123" s="211" t="s">
        <v>207</v>
      </c>
    </row>
    <row r="124" spans="2:4" ht="15.75" x14ac:dyDescent="0.25">
      <c r="B124" s="212"/>
      <c r="C124" s="213" t="s">
        <v>205</v>
      </c>
      <c r="D124" s="139" t="s">
        <v>208</v>
      </c>
    </row>
    <row r="192" spans="1:1" x14ac:dyDescent="0.2">
      <c r="A192" s="4" t="s">
        <v>0</v>
      </c>
    </row>
    <row r="284" spans="1:8" ht="13.5" thickBot="1" x14ac:dyDescent="0.25"/>
    <row r="285" spans="1:8" ht="15" customHeight="1" x14ac:dyDescent="0.2">
      <c r="A285" s="486"/>
      <c r="H285" s="40"/>
    </row>
    <row r="286" spans="1:8" x14ac:dyDescent="0.2">
      <c r="A286" s="487"/>
      <c r="H286" s="39"/>
    </row>
    <row r="287" spans="1:8" x14ac:dyDescent="0.2">
      <c r="A287" s="16" t="s">
        <v>1</v>
      </c>
      <c r="H287" s="47">
        <v>397920</v>
      </c>
    </row>
    <row r="288" spans="1:8" x14ac:dyDescent="0.2">
      <c r="A288" s="16" t="s">
        <v>2</v>
      </c>
      <c r="H288" s="47">
        <v>401463</v>
      </c>
    </row>
    <row r="289" spans="1:8" x14ac:dyDescent="0.2">
      <c r="A289" s="16" t="s">
        <v>3</v>
      </c>
      <c r="H289" s="47">
        <v>60033</v>
      </c>
    </row>
    <row r="290" spans="1:8" x14ac:dyDescent="0.2">
      <c r="A290" s="16" t="s">
        <v>4</v>
      </c>
      <c r="H290" s="47">
        <v>26090</v>
      </c>
    </row>
    <row r="291" spans="1:8" x14ac:dyDescent="0.2">
      <c r="A291" s="16" t="s">
        <v>5</v>
      </c>
      <c r="H291" s="47">
        <v>215667</v>
      </c>
    </row>
    <row r="292" spans="1:8" x14ac:dyDescent="0.2">
      <c r="A292" s="16" t="s">
        <v>6</v>
      </c>
      <c r="H292" s="47">
        <v>120917</v>
      </c>
    </row>
    <row r="293" spans="1:8" x14ac:dyDescent="0.2">
      <c r="A293" s="16" t="s">
        <v>7</v>
      </c>
      <c r="H293" s="47">
        <v>297621</v>
      </c>
    </row>
    <row r="294" spans="1:8" x14ac:dyDescent="0.2">
      <c r="A294" s="16" t="s">
        <v>8</v>
      </c>
      <c r="H294" s="47">
        <v>65870</v>
      </c>
    </row>
    <row r="295" spans="1:8" x14ac:dyDescent="0.2">
      <c r="A295" s="16" t="s">
        <v>9</v>
      </c>
      <c r="H295" s="47">
        <v>507793</v>
      </c>
    </row>
    <row r="296" spans="1:8" x14ac:dyDescent="0.2">
      <c r="A296" s="16" t="s">
        <v>10</v>
      </c>
      <c r="H296" s="47">
        <v>90071</v>
      </c>
    </row>
    <row r="297" spans="1:8" x14ac:dyDescent="0.2">
      <c r="A297" s="16" t="s">
        <v>11</v>
      </c>
      <c r="H297" s="47">
        <v>326052</v>
      </c>
    </row>
    <row r="298" spans="1:8" x14ac:dyDescent="0.2">
      <c r="A298" s="16" t="s">
        <v>12</v>
      </c>
      <c r="H298" s="47">
        <v>158398</v>
      </c>
    </row>
    <row r="299" spans="1:8" x14ac:dyDescent="0.2">
      <c r="A299" s="16" t="s">
        <v>13</v>
      </c>
      <c r="H299" s="47">
        <v>43278</v>
      </c>
    </row>
    <row r="300" spans="1:8" x14ac:dyDescent="0.2">
      <c r="A300" s="16" t="s">
        <v>14</v>
      </c>
      <c r="H300" s="47">
        <v>65193</v>
      </c>
    </row>
    <row r="301" spans="1:8" x14ac:dyDescent="0.2">
      <c r="A301" s="16" t="s">
        <v>15</v>
      </c>
      <c r="H301" s="47">
        <v>140302</v>
      </c>
    </row>
    <row r="302" spans="1:8" x14ac:dyDescent="0.2">
      <c r="A302" s="16" t="s">
        <v>16</v>
      </c>
      <c r="H302" s="47">
        <v>17104</v>
      </c>
    </row>
    <row r="303" spans="1:8" x14ac:dyDescent="0.2">
      <c r="A303" s="16" t="s">
        <v>17</v>
      </c>
      <c r="H303" s="47">
        <v>82610</v>
      </c>
    </row>
    <row r="304" spans="1:8" x14ac:dyDescent="0.2">
      <c r="A304" s="16" t="s">
        <v>18</v>
      </c>
      <c r="H304" s="47">
        <v>133948</v>
      </c>
    </row>
    <row r="305" spans="1:8" x14ac:dyDescent="0.2">
      <c r="A305" s="16" t="s">
        <v>19</v>
      </c>
      <c r="H305" s="47">
        <v>166508</v>
      </c>
    </row>
    <row r="306" spans="1:8" x14ac:dyDescent="0.2">
      <c r="A306" s="16" t="s">
        <v>20</v>
      </c>
      <c r="H306" s="47">
        <v>129978</v>
      </c>
    </row>
    <row r="307" spans="1:8" x14ac:dyDescent="0.2">
      <c r="A307" s="16" t="s">
        <v>21</v>
      </c>
      <c r="H307" s="47">
        <v>203642</v>
      </c>
    </row>
    <row r="308" spans="1:8" x14ac:dyDescent="0.2">
      <c r="A308" s="16" t="s">
        <v>22</v>
      </c>
      <c r="H308" s="47">
        <v>244583</v>
      </c>
    </row>
    <row r="309" spans="1:8" x14ac:dyDescent="0.2">
      <c r="A309" s="16" t="s">
        <v>23</v>
      </c>
      <c r="H309" s="47">
        <v>414313</v>
      </c>
    </row>
    <row r="310" spans="1:8" x14ac:dyDescent="0.2">
      <c r="A310" s="16" t="s">
        <v>24</v>
      </c>
      <c r="H310" s="47">
        <v>227564</v>
      </c>
    </row>
    <row r="311" spans="1:8" x14ac:dyDescent="0.2">
      <c r="A311" s="16" t="s">
        <v>25</v>
      </c>
      <c r="H311" s="47">
        <v>16073</v>
      </c>
    </row>
    <row r="312" spans="1:8" x14ac:dyDescent="0.2">
      <c r="A312" s="16" t="s">
        <v>26</v>
      </c>
      <c r="H312" s="47">
        <v>63379</v>
      </c>
    </row>
    <row r="313" spans="1:8" x14ac:dyDescent="0.2">
      <c r="A313" s="16" t="s">
        <v>27</v>
      </c>
      <c r="H313" s="47">
        <v>14518</v>
      </c>
    </row>
    <row r="314" spans="1:8" x14ac:dyDescent="0.2">
      <c r="A314" s="16" t="s">
        <v>28</v>
      </c>
      <c r="H314" s="47">
        <v>18842</v>
      </c>
    </row>
    <row r="315" spans="1:8" x14ac:dyDescent="0.2">
      <c r="A315" s="16" t="s">
        <v>29</v>
      </c>
      <c r="H315" s="47">
        <v>50923</v>
      </c>
    </row>
    <row r="316" spans="1:8" x14ac:dyDescent="0.2">
      <c r="A316" s="16" t="s">
        <v>30</v>
      </c>
      <c r="H316" s="47">
        <v>34514</v>
      </c>
    </row>
    <row r="317" spans="1:8" x14ac:dyDescent="0.2">
      <c r="A317" s="16" t="s">
        <v>31</v>
      </c>
      <c r="H317" s="47">
        <v>161361</v>
      </c>
    </row>
    <row r="318" spans="1:8" x14ac:dyDescent="0.2">
      <c r="A318" s="16" t="s">
        <v>32</v>
      </c>
      <c r="H318" s="47">
        <v>183944</v>
      </c>
    </row>
    <row r="319" spans="1:8" x14ac:dyDescent="0.2">
      <c r="A319" s="16" t="s">
        <v>33</v>
      </c>
      <c r="H319" s="47">
        <v>575591</v>
      </c>
    </row>
    <row r="320" spans="1:8" x14ac:dyDescent="0.2">
      <c r="A320" s="16" t="s">
        <v>34</v>
      </c>
      <c r="H320" s="47">
        <v>377702</v>
      </c>
    </row>
    <row r="321" spans="1:8" x14ac:dyDescent="0.2">
      <c r="A321" s="16" t="s">
        <v>35</v>
      </c>
      <c r="H321" s="47">
        <v>428092</v>
      </c>
    </row>
    <row r="322" spans="1:8" x14ac:dyDescent="0.2">
      <c r="A322" s="16" t="s">
        <v>36</v>
      </c>
      <c r="H322" s="47">
        <v>522726</v>
      </c>
    </row>
    <row r="323" spans="1:8" x14ac:dyDescent="0.2">
      <c r="A323" s="16" t="s">
        <v>37</v>
      </c>
      <c r="H323" s="47">
        <v>881702</v>
      </c>
    </row>
    <row r="324" spans="1:8" x14ac:dyDescent="0.2">
      <c r="A324" s="16" t="s">
        <v>38</v>
      </c>
      <c r="H324" s="47">
        <v>119010</v>
      </c>
    </row>
    <row r="325" spans="1:8" x14ac:dyDescent="0.2">
      <c r="A325" s="16" t="s">
        <v>39</v>
      </c>
      <c r="H325" s="47">
        <v>122635</v>
      </c>
    </row>
    <row r="326" spans="1:8" x14ac:dyDescent="0.2">
      <c r="A326" s="16" t="s">
        <v>40</v>
      </c>
      <c r="H326" s="47">
        <v>76314</v>
      </c>
    </row>
    <row r="327" spans="1:8" x14ac:dyDescent="0.2">
      <c r="A327" s="16" t="s">
        <v>41</v>
      </c>
      <c r="H327" s="47">
        <v>82360</v>
      </c>
    </row>
    <row r="328" spans="1:8" x14ac:dyDescent="0.2">
      <c r="A328" s="16" t="s">
        <v>42</v>
      </c>
      <c r="H328" s="47">
        <v>356784</v>
      </c>
    </row>
    <row r="329" spans="1:8" x14ac:dyDescent="0.2">
      <c r="A329" s="16" t="s">
        <v>43</v>
      </c>
      <c r="H329" s="47">
        <v>369008</v>
      </c>
    </row>
    <row r="330" spans="1:8" x14ac:dyDescent="0.2">
      <c r="A330" s="16" t="s">
        <v>44</v>
      </c>
      <c r="H330" s="47">
        <v>404852</v>
      </c>
    </row>
    <row r="331" spans="1:8" x14ac:dyDescent="0.2">
      <c r="A331" s="16" t="s">
        <v>45</v>
      </c>
      <c r="H331" s="47">
        <v>126393</v>
      </c>
    </row>
    <row r="332" spans="1:8" x14ac:dyDescent="0.2">
      <c r="A332" s="16" t="s">
        <v>46</v>
      </c>
      <c r="H332" s="47">
        <v>631548</v>
      </c>
    </row>
    <row r="333" spans="1:8" x14ac:dyDescent="0.2">
      <c r="A333" s="16" t="s">
        <v>47</v>
      </c>
      <c r="H333" s="47">
        <v>835451</v>
      </c>
    </row>
    <row r="334" spans="1:8" x14ac:dyDescent="0.2">
      <c r="A334" s="16" t="s">
        <v>48</v>
      </c>
      <c r="H334" s="47">
        <v>152690</v>
      </c>
    </row>
    <row r="335" spans="1:8" x14ac:dyDescent="0.2">
      <c r="A335" s="16" t="s">
        <v>49</v>
      </c>
      <c r="H335" s="47">
        <v>22923</v>
      </c>
    </row>
    <row r="336" spans="1:8" x14ac:dyDescent="0.2">
      <c r="A336" s="16" t="s">
        <v>50</v>
      </c>
      <c r="H336" s="47">
        <v>185049</v>
      </c>
    </row>
    <row r="337" spans="1:8" x14ac:dyDescent="0.2">
      <c r="A337" s="16" t="s">
        <v>51</v>
      </c>
      <c r="H337" s="47">
        <v>476824</v>
      </c>
    </row>
    <row r="338" spans="1:8" x14ac:dyDescent="0.2">
      <c r="A338" s="16" t="s">
        <v>52</v>
      </c>
      <c r="H338" s="47">
        <v>328602</v>
      </c>
    </row>
    <row r="339" spans="1:8" x14ac:dyDescent="0.2">
      <c r="A339" s="16" t="s">
        <v>53</v>
      </c>
      <c r="H339" s="47">
        <v>646315</v>
      </c>
    </row>
    <row r="340" spans="1:8" x14ac:dyDescent="0.2">
      <c r="A340" s="16" t="s">
        <v>54</v>
      </c>
      <c r="H340" s="47">
        <v>390370</v>
      </c>
    </row>
    <row r="341" spans="1:8" x14ac:dyDescent="0.2">
      <c r="A341" s="16" t="s">
        <v>55</v>
      </c>
      <c r="H341" s="47">
        <v>489583</v>
      </c>
    </row>
    <row r="342" spans="1:8" x14ac:dyDescent="0.2">
      <c r="A342" s="16" t="s">
        <v>56</v>
      </c>
      <c r="H342" s="47">
        <v>122149</v>
      </c>
    </row>
    <row r="343" spans="1:8" x14ac:dyDescent="0.2">
      <c r="A343" s="16" t="s">
        <v>57</v>
      </c>
      <c r="H343" s="47">
        <v>202092</v>
      </c>
    </row>
    <row r="344" spans="1:8" x14ac:dyDescent="0.2">
      <c r="A344" s="16" t="s">
        <v>58</v>
      </c>
      <c r="H344" s="47">
        <v>228031</v>
      </c>
    </row>
    <row r="345" spans="1:8" x14ac:dyDescent="0.2">
      <c r="A345" s="16" t="s">
        <v>59</v>
      </c>
      <c r="H345" s="47">
        <v>148706</v>
      </c>
    </row>
    <row r="346" spans="1:8" x14ac:dyDescent="0.2">
      <c r="A346" s="16" t="s">
        <v>60</v>
      </c>
      <c r="H346" s="47">
        <v>306604</v>
      </c>
    </row>
    <row r="347" spans="1:8" x14ac:dyDescent="0.2">
      <c r="A347" s="16" t="s">
        <v>61</v>
      </c>
      <c r="H347" s="47">
        <v>300241</v>
      </c>
    </row>
    <row r="348" spans="1:8" x14ac:dyDescent="0.2">
      <c r="A348" s="16" t="s">
        <v>62</v>
      </c>
      <c r="H348" s="47">
        <v>914208</v>
      </c>
    </row>
    <row r="349" spans="1:8" x14ac:dyDescent="0.2">
      <c r="A349" s="16" t="s">
        <v>63</v>
      </c>
      <c r="H349" s="47">
        <v>566013</v>
      </c>
    </row>
    <row r="350" spans="1:8" x14ac:dyDescent="0.2">
      <c r="A350" s="16" t="s">
        <v>64</v>
      </c>
      <c r="H350" s="47">
        <v>602337</v>
      </c>
    </row>
    <row r="351" spans="1:8" x14ac:dyDescent="0.2">
      <c r="A351" s="16" t="s">
        <v>65</v>
      </c>
      <c r="H351" s="47">
        <v>521373</v>
      </c>
    </row>
    <row r="352" spans="1:8" x14ac:dyDescent="0.2">
      <c r="A352" s="16" t="s">
        <v>66</v>
      </c>
      <c r="H352" s="47">
        <v>217618</v>
      </c>
    </row>
    <row r="353" spans="1:8" x14ac:dyDescent="0.2">
      <c r="A353" s="16" t="s">
        <v>67</v>
      </c>
      <c r="H353" s="47">
        <v>410673</v>
      </c>
    </row>
    <row r="354" spans="1:8" x14ac:dyDescent="0.2">
      <c r="A354" s="16" t="s">
        <v>68</v>
      </c>
      <c r="H354" s="47">
        <v>387535</v>
      </c>
    </row>
    <row r="355" spans="1:8" x14ac:dyDescent="0.2">
      <c r="A355" s="16" t="s">
        <v>69</v>
      </c>
      <c r="H355" s="47">
        <v>146437</v>
      </c>
    </row>
    <row r="356" spans="1:8" x14ac:dyDescent="0.2">
      <c r="A356" s="16" t="s">
        <v>70</v>
      </c>
      <c r="H356" s="47">
        <v>151058</v>
      </c>
    </row>
    <row r="357" spans="1:8" x14ac:dyDescent="0.2">
      <c r="A357" s="16" t="s">
        <v>71</v>
      </c>
      <c r="H357" s="47">
        <v>179863</v>
      </c>
    </row>
    <row r="358" spans="1:8" x14ac:dyDescent="0.2">
      <c r="A358" s="16" t="s">
        <v>72</v>
      </c>
      <c r="H358" s="47">
        <v>610903</v>
      </c>
    </row>
    <row r="359" spans="1:8" x14ac:dyDescent="0.2">
      <c r="A359" s="16" t="s">
        <v>73</v>
      </c>
      <c r="H359" s="47">
        <v>455403</v>
      </c>
    </row>
    <row r="360" spans="1:8" x14ac:dyDescent="0.2">
      <c r="A360" s="16" t="s">
        <v>74</v>
      </c>
      <c r="H360" s="47">
        <v>306486</v>
      </c>
    </row>
    <row r="361" spans="1:8" x14ac:dyDescent="0.2">
      <c r="A361" s="16" t="s">
        <v>75</v>
      </c>
      <c r="H361" s="47">
        <v>1388555</v>
      </c>
    </row>
    <row r="362" spans="1:8" x14ac:dyDescent="0.2">
      <c r="A362" s="16" t="s">
        <v>76</v>
      </c>
      <c r="H362" s="47">
        <v>248306</v>
      </c>
    </row>
    <row r="363" spans="1:8" x14ac:dyDescent="0.2">
      <c r="A363" s="16" t="s">
        <v>77</v>
      </c>
      <c r="H363" s="47">
        <v>193298</v>
      </c>
    </row>
    <row r="364" spans="1:8" x14ac:dyDescent="0.2">
      <c r="A364" s="16" t="s">
        <v>78</v>
      </c>
      <c r="H364" s="47">
        <v>399613</v>
      </c>
    </row>
    <row r="365" spans="1:8" x14ac:dyDescent="0.2">
      <c r="A365" s="16" t="s">
        <v>79</v>
      </c>
      <c r="H365" s="47">
        <v>784420</v>
      </c>
    </row>
    <row r="366" spans="1:8" x14ac:dyDescent="0.2">
      <c r="A366" s="16" t="s">
        <v>80</v>
      </c>
      <c r="H366" s="47">
        <v>672418</v>
      </c>
    </row>
    <row r="367" spans="1:8" x14ac:dyDescent="0.2">
      <c r="A367" s="16" t="s">
        <v>81</v>
      </c>
      <c r="H367" s="47">
        <v>392520</v>
      </c>
    </row>
    <row r="368" spans="1:8" x14ac:dyDescent="0.2">
      <c r="A368" s="16" t="s">
        <v>82</v>
      </c>
      <c r="H368" s="47">
        <v>434097</v>
      </c>
    </row>
    <row r="369" spans="1:8" x14ac:dyDescent="0.2">
      <c r="A369" s="16" t="s">
        <v>83</v>
      </c>
      <c r="H369" s="47">
        <v>375884</v>
      </c>
    </row>
    <row r="370" spans="1:8" x14ac:dyDescent="0.2">
      <c r="A370" s="16" t="s">
        <v>84</v>
      </c>
      <c r="H370" s="47">
        <v>399724</v>
      </c>
    </row>
    <row r="371" spans="1:8" x14ac:dyDescent="0.2">
      <c r="A371" s="16" t="s">
        <v>85</v>
      </c>
      <c r="H371" s="47">
        <v>944161</v>
      </c>
    </row>
    <row r="372" spans="1:8" x14ac:dyDescent="0.2">
      <c r="A372" s="16" t="s">
        <v>86</v>
      </c>
      <c r="H372" s="47">
        <v>374137</v>
      </c>
    </row>
    <row r="373" spans="1:8" x14ac:dyDescent="0.2">
      <c r="A373" s="16" t="s">
        <v>87</v>
      </c>
      <c r="H373" s="47">
        <v>13894</v>
      </c>
    </row>
    <row r="374" spans="1:8" x14ac:dyDescent="0.2">
      <c r="A374" s="16" t="s">
        <v>88</v>
      </c>
      <c r="H374" s="47">
        <v>243291</v>
      </c>
    </row>
    <row r="375" spans="1:8" x14ac:dyDescent="0.2">
      <c r="A375" s="16" t="s">
        <v>89</v>
      </c>
      <c r="H375" s="47">
        <v>27325044</v>
      </c>
    </row>
  </sheetData>
  <sortState ref="A4:AP91">
    <sortCondition ref="A4:A91"/>
  </sortState>
  <mergeCells count="3">
    <mergeCell ref="A285:A286"/>
    <mergeCell ref="C2:F2"/>
    <mergeCell ref="H2:J2"/>
  </mergeCells>
  <conditionalFormatting sqref="C93:C96">
    <cfRule type="colorScale" priority="129">
      <colorScale>
        <cfvo type="min"/>
        <cfvo type="percentile" val="50"/>
        <cfvo type="max"/>
        <color rgb="FFF8696B"/>
        <color rgb="FFFCFCFF"/>
        <color rgb="FF63BE7B"/>
      </colorScale>
    </cfRule>
  </conditionalFormatting>
  <conditionalFormatting sqref="D93:D96">
    <cfRule type="colorScale" priority="128">
      <colorScale>
        <cfvo type="min"/>
        <cfvo type="percentile" val="50"/>
        <cfvo type="max"/>
        <color rgb="FF63BE7B"/>
        <color rgb="FFFCFCFF"/>
        <color rgb="FFF8696B"/>
      </colorScale>
    </cfRule>
  </conditionalFormatting>
  <conditionalFormatting sqref="E93:E96">
    <cfRule type="colorScale" priority="127">
      <colorScale>
        <cfvo type="min"/>
        <cfvo type="percentile" val="50"/>
        <cfvo type="max"/>
        <color rgb="FF63BE7B"/>
        <color rgb="FFFCFCFF"/>
        <color rgb="FFF8696B"/>
      </colorScale>
    </cfRule>
  </conditionalFormatting>
  <conditionalFormatting sqref="F93:F96">
    <cfRule type="colorScale" priority="126">
      <colorScale>
        <cfvo type="min"/>
        <cfvo type="percentile" val="50"/>
        <cfvo type="max"/>
        <color rgb="FFF8696B"/>
        <color rgb="FFFCFCFF"/>
        <color rgb="FF63BE7B"/>
      </colorScale>
    </cfRule>
  </conditionalFormatting>
  <conditionalFormatting sqref="H93:H96">
    <cfRule type="colorScale" priority="125">
      <colorScale>
        <cfvo type="min"/>
        <cfvo type="percentile" val="50"/>
        <cfvo type="max"/>
        <color rgb="FFF8696B"/>
        <color rgb="FFFCFCFF"/>
        <color rgb="FF63BE7B"/>
      </colorScale>
    </cfRule>
  </conditionalFormatting>
  <conditionalFormatting sqref="I93:I96">
    <cfRule type="colorScale" priority="124">
      <colorScale>
        <cfvo type="min"/>
        <cfvo type="percentile" val="50"/>
        <cfvo type="max"/>
        <color rgb="FFF8696B"/>
        <color rgb="FFFCFCFF"/>
        <color rgb="FF63BE7B"/>
      </colorScale>
    </cfRule>
  </conditionalFormatting>
  <conditionalFormatting sqref="J93:J96">
    <cfRule type="colorScale" priority="123">
      <colorScale>
        <cfvo type="min"/>
        <cfvo type="percentile" val="50"/>
        <cfvo type="max"/>
        <color rgb="FFF8696B"/>
        <color rgb="FFFCFCFF"/>
        <color rgb="FF63BE7B"/>
      </colorScale>
    </cfRule>
  </conditionalFormatting>
  <conditionalFormatting sqref="C5:C92">
    <cfRule type="top10" dxfId="15" priority="108" percent="1" bottom="1" rank="25"/>
    <cfRule type="top10" dxfId="14" priority="109" percent="1" rank="25"/>
  </conditionalFormatting>
  <conditionalFormatting sqref="D5:D92">
    <cfRule type="top10" dxfId="13" priority="106" percent="1" bottom="1" rank="25"/>
    <cfRule type="top10" dxfId="12" priority="107" percent="1" rank="25"/>
  </conditionalFormatting>
  <conditionalFormatting sqref="E5:E92">
    <cfRule type="top10" dxfId="11" priority="104" percent="1" bottom="1" rank="25"/>
    <cfRule type="top10" dxfId="10" priority="105" percent="1" rank="25"/>
  </conditionalFormatting>
  <conditionalFormatting sqref="F5">
    <cfRule type="top10" dxfId="9" priority="102" percent="1" bottom="1" rank="25"/>
    <cfRule type="top10" dxfId="8" priority="103" percent="1" rank="25"/>
  </conditionalFormatting>
  <conditionalFormatting sqref="F6:F92">
    <cfRule type="top10" dxfId="7" priority="100" percent="1" bottom="1" rank="25"/>
    <cfRule type="top10" dxfId="6" priority="101" percent="1" rank="25"/>
  </conditionalFormatting>
  <conditionalFormatting sqref="H5:H92">
    <cfRule type="top10" dxfId="5" priority="98" percent="1" bottom="1" rank="25"/>
    <cfRule type="top10" dxfId="4" priority="99" percent="1" rank="25"/>
  </conditionalFormatting>
  <conditionalFormatting sqref="I5:I92">
    <cfRule type="top10" dxfId="3" priority="96" percent="1" bottom="1" rank="25"/>
    <cfRule type="top10" dxfId="2" priority="97" percent="1" rank="25"/>
  </conditionalFormatting>
  <conditionalFormatting sqref="J5:J92">
    <cfRule type="top10" dxfId="1" priority="94" percent="1" bottom="1" rank="25"/>
    <cfRule type="top10" dxfId="0" priority="95" percent="1" rank="25"/>
  </conditionalFormatting>
  <conditionalFormatting sqref="C101:C105">
    <cfRule type="colorScale" priority="67">
      <colorScale>
        <cfvo type="min"/>
        <cfvo type="percentile" val="50"/>
        <cfvo type="max"/>
        <color rgb="FFF8696B"/>
        <color rgb="FFFCFCFF"/>
        <color rgb="FF63BE7B"/>
      </colorScale>
    </cfRule>
  </conditionalFormatting>
  <conditionalFormatting sqref="F101:F105">
    <cfRule type="colorScale" priority="64">
      <colorScale>
        <cfvo type="min"/>
        <cfvo type="percentile" val="50"/>
        <cfvo type="max"/>
        <color rgb="FFF8696B"/>
        <color rgb="FFFCFCFF"/>
        <color rgb="FF63BE7B"/>
      </colorScale>
    </cfRule>
  </conditionalFormatting>
  <conditionalFormatting sqref="H101:H105">
    <cfRule type="colorScale" priority="63">
      <colorScale>
        <cfvo type="min"/>
        <cfvo type="percentile" val="50"/>
        <cfvo type="max"/>
        <color rgb="FFF8696B"/>
        <color rgb="FFFCFCFF"/>
        <color rgb="FF63BE7B"/>
      </colorScale>
    </cfRule>
  </conditionalFormatting>
  <conditionalFormatting sqref="C101:C106">
    <cfRule type="colorScale" priority="47">
      <colorScale>
        <cfvo type="min"/>
        <cfvo type="percentile" val="50"/>
        <cfvo type="max"/>
        <color rgb="FFF8696B"/>
        <color rgb="FFFCFCFF"/>
        <color rgb="FF63BE7B"/>
      </colorScale>
    </cfRule>
  </conditionalFormatting>
  <conditionalFormatting sqref="H101:H106">
    <cfRule type="colorScale" priority="46">
      <colorScale>
        <cfvo type="min"/>
        <cfvo type="percentile" val="50"/>
        <cfvo type="max"/>
        <color rgb="FFF8696B"/>
        <color rgb="FFFCFCFF"/>
        <color rgb="FF63BE7B"/>
      </colorScale>
    </cfRule>
  </conditionalFormatting>
  <conditionalFormatting sqref="I101:I105">
    <cfRule type="colorScale" priority="45">
      <colorScale>
        <cfvo type="min"/>
        <cfvo type="percentile" val="50"/>
        <cfvo type="max"/>
        <color rgb="FFF8696B"/>
        <color rgb="FFFCFCFF"/>
        <color rgb="FF63BE7B"/>
      </colorScale>
    </cfRule>
  </conditionalFormatting>
  <conditionalFormatting sqref="I101:I106">
    <cfRule type="colorScale" priority="44">
      <colorScale>
        <cfvo type="min"/>
        <cfvo type="percentile" val="50"/>
        <cfvo type="max"/>
        <color rgb="FFF8696B"/>
        <color rgb="FFFCFCFF"/>
        <color rgb="FF63BE7B"/>
      </colorScale>
    </cfRule>
  </conditionalFormatting>
  <conditionalFormatting sqref="J101:J105">
    <cfRule type="colorScale" priority="43">
      <colorScale>
        <cfvo type="min"/>
        <cfvo type="percentile" val="50"/>
        <cfvo type="max"/>
        <color rgb="FFF8696B"/>
        <color rgb="FFFCFCFF"/>
        <color rgb="FF63BE7B"/>
      </colorScale>
    </cfRule>
  </conditionalFormatting>
  <conditionalFormatting sqref="J101:J106">
    <cfRule type="colorScale" priority="42">
      <colorScale>
        <cfvo type="min"/>
        <cfvo type="percentile" val="50"/>
        <cfvo type="max"/>
        <color rgb="FFF8696B"/>
        <color rgb="FFFCFCFF"/>
        <color rgb="FF63BE7B"/>
      </colorScale>
    </cfRule>
  </conditionalFormatting>
  <conditionalFormatting sqref="E101:E105">
    <cfRule type="colorScale" priority="10">
      <colorScale>
        <cfvo type="min"/>
        <cfvo type="percentile" val="50"/>
        <cfvo type="max"/>
        <color rgb="FFF8696B"/>
        <color rgb="FFFCFCFF"/>
        <color rgb="FF63BE7B"/>
      </colorScale>
    </cfRule>
  </conditionalFormatting>
  <conditionalFormatting sqref="E101:E106">
    <cfRule type="colorScale" priority="9">
      <colorScale>
        <cfvo type="min"/>
        <cfvo type="percentile" val="50"/>
        <cfvo type="max"/>
        <color rgb="FF63BE7B"/>
        <color rgb="FFFCFCFF"/>
        <color rgb="FFF8696B"/>
      </colorScale>
    </cfRule>
  </conditionalFormatting>
  <conditionalFormatting sqref="D101:D105">
    <cfRule type="colorScale" priority="8">
      <colorScale>
        <cfvo type="min"/>
        <cfvo type="percentile" val="50"/>
        <cfvo type="max"/>
        <color rgb="FFF8696B"/>
        <color rgb="FFFCFCFF"/>
        <color rgb="FF63BE7B"/>
      </colorScale>
    </cfRule>
  </conditionalFormatting>
  <conditionalFormatting sqref="D101:D106">
    <cfRule type="colorScale" priority="7">
      <colorScale>
        <cfvo type="min"/>
        <cfvo type="percentile" val="50"/>
        <cfvo type="max"/>
        <color rgb="FF63BE7B"/>
        <color rgb="FFFCFCFF"/>
        <color rgb="FFF8696B"/>
      </colorScale>
    </cfRule>
  </conditionalFormatting>
  <conditionalFormatting sqref="C118:C124">
    <cfRule type="colorScale" priority="6">
      <colorScale>
        <cfvo type="min"/>
        <cfvo type="percentile" val="50"/>
        <cfvo type="max"/>
        <color rgb="FF63BE7B"/>
        <color rgb="FFFCFCFF"/>
        <color rgb="FFF8696B"/>
      </colorScale>
    </cfRule>
  </conditionalFormatting>
  <conditionalFormatting sqref="C118:C124">
    <cfRule type="colorScale" priority="5">
      <colorScale>
        <cfvo type="min"/>
        <cfvo type="percentile" val="50"/>
        <cfvo type="max"/>
        <color rgb="FF63BE7B"/>
        <color rgb="FFFCFCFF"/>
        <color rgb="FFF8696B"/>
      </colorScale>
    </cfRule>
  </conditionalFormatting>
  <conditionalFormatting sqref="D117:D123">
    <cfRule type="colorScale" priority="4">
      <colorScale>
        <cfvo type="min"/>
        <cfvo type="percentile" val="50"/>
        <cfvo type="max"/>
        <color rgb="FFF8696B"/>
        <color rgb="FFFCFCFF"/>
        <color rgb="FF63BE7B"/>
      </colorScale>
    </cfRule>
  </conditionalFormatting>
  <conditionalFormatting sqref="D117:D124">
    <cfRule type="colorScale" priority="3">
      <colorScale>
        <cfvo type="min"/>
        <cfvo type="percentile" val="50"/>
        <cfvo type="max"/>
        <color rgb="FFF8696B"/>
        <color rgb="FFFCFCFF"/>
        <color rgb="FF63BE7B"/>
      </colorScale>
    </cfRule>
  </conditionalFormatting>
  <conditionalFormatting sqref="D122">
    <cfRule type="colorScale" priority="2">
      <colorScale>
        <cfvo type="min"/>
        <cfvo type="percentile" val="50"/>
        <cfvo type="max"/>
        <color rgb="FF63BE7B"/>
        <color rgb="FFFCFCFF"/>
        <color rgb="FFF8696B"/>
      </colorScale>
    </cfRule>
  </conditionalFormatting>
  <conditionalFormatting sqref="D122:D123">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topLeftCell="A82" zoomScale="80" zoomScaleNormal="80" workbookViewId="0">
      <selection activeCell="C109" sqref="C109"/>
    </sheetView>
  </sheetViews>
  <sheetFormatPr baseColWidth="10" defaultColWidth="11.42578125" defaultRowHeight="15" x14ac:dyDescent="0.25"/>
  <cols>
    <col min="1" max="1" width="98" style="8" bestFit="1" customWidth="1"/>
    <col min="2" max="2" width="11.42578125" style="3"/>
    <col min="3" max="3" width="14.7109375" style="3" customWidth="1"/>
    <col min="4" max="4" width="14.7109375" style="246" customWidth="1"/>
    <col min="5" max="6" width="14.7109375" style="3" customWidth="1"/>
    <col min="8" max="16384" width="11.42578125" style="3"/>
  </cols>
  <sheetData>
    <row r="1" spans="1:7" ht="15.75" thickBot="1" x14ac:dyDescent="0.3">
      <c r="A1" s="241"/>
      <c r="B1" s="15"/>
      <c r="C1" s="15"/>
      <c r="E1" s="15"/>
      <c r="F1" s="15"/>
    </row>
    <row r="2" spans="1:7" ht="48" thickBot="1" x14ac:dyDescent="0.3">
      <c r="A2" s="241"/>
      <c r="B2" s="15"/>
      <c r="C2" s="418" t="s">
        <v>201</v>
      </c>
      <c r="D2" s="419"/>
      <c r="E2" s="483" t="s">
        <v>211</v>
      </c>
      <c r="F2" s="485"/>
      <c r="G2" s="254"/>
    </row>
    <row r="3" spans="1:7" ht="15.75" thickBot="1" x14ac:dyDescent="0.3">
      <c r="A3" s="241"/>
      <c r="B3" s="15"/>
      <c r="C3" s="11"/>
      <c r="D3" s="247"/>
      <c r="E3" s="11"/>
      <c r="F3" s="11"/>
    </row>
    <row r="4" spans="1:7" ht="36.75" customHeight="1" x14ac:dyDescent="0.25">
      <c r="A4" s="223" t="s">
        <v>170</v>
      </c>
      <c r="B4" s="424" t="s">
        <v>176</v>
      </c>
      <c r="C4" s="420" t="s">
        <v>130</v>
      </c>
      <c r="D4" s="140"/>
      <c r="E4" s="256" t="s">
        <v>152</v>
      </c>
      <c r="F4" s="257" t="s">
        <v>116</v>
      </c>
    </row>
    <row r="5" spans="1:7" ht="15.75" thickBot="1" x14ac:dyDescent="0.3">
      <c r="A5" s="423" t="s">
        <v>1</v>
      </c>
      <c r="B5" s="274">
        <v>5</v>
      </c>
      <c r="C5" s="421">
        <v>0.14799999999999999</v>
      </c>
      <c r="D5" s="248"/>
      <c r="E5" s="225">
        <v>0.66300000000000003</v>
      </c>
      <c r="F5" s="226">
        <v>4.3999999999999997E-2</v>
      </c>
    </row>
    <row r="6" spans="1:7" ht="15.75" thickBot="1" x14ac:dyDescent="0.3">
      <c r="A6" s="423" t="s">
        <v>2</v>
      </c>
      <c r="B6" s="220">
        <v>4</v>
      </c>
      <c r="C6" s="421">
        <v>0.184</v>
      </c>
      <c r="D6" s="248"/>
      <c r="E6" s="225">
        <v>0.182</v>
      </c>
      <c r="F6" s="226">
        <v>4.7E-2</v>
      </c>
    </row>
    <row r="7" spans="1:7" ht="15.75" thickBot="1" x14ac:dyDescent="0.3">
      <c r="A7" s="423" t="s">
        <v>3</v>
      </c>
      <c r="B7" s="218">
        <v>2</v>
      </c>
      <c r="C7" s="421">
        <v>0.53600000000000003</v>
      </c>
      <c r="D7" s="248"/>
      <c r="E7" s="225">
        <v>0.30099999999999999</v>
      </c>
      <c r="F7" s="226">
        <v>9.9000000000000005E-2</v>
      </c>
    </row>
    <row r="8" spans="1:7" ht="15.75" thickBot="1" x14ac:dyDescent="0.3">
      <c r="A8" s="423" t="s">
        <v>4</v>
      </c>
      <c r="B8" s="221">
        <v>3</v>
      </c>
      <c r="C8" s="421">
        <v>0</v>
      </c>
      <c r="D8" s="248"/>
      <c r="E8" s="225"/>
      <c r="F8" s="226">
        <v>0</v>
      </c>
    </row>
    <row r="9" spans="1:7" ht="15.75" thickBot="1" x14ac:dyDescent="0.3">
      <c r="A9" s="423" t="s">
        <v>5</v>
      </c>
      <c r="B9" s="221">
        <v>3</v>
      </c>
      <c r="C9" s="421">
        <v>0.48</v>
      </c>
      <c r="D9" s="248"/>
      <c r="E9" s="225">
        <v>0.29499999999999998</v>
      </c>
      <c r="F9" s="226">
        <v>2.5000000000000001E-2</v>
      </c>
    </row>
    <row r="10" spans="1:7" ht="15.75" thickBot="1" x14ac:dyDescent="0.3">
      <c r="A10" s="423" t="s">
        <v>6</v>
      </c>
      <c r="B10" s="221">
        <v>3</v>
      </c>
      <c r="C10" s="421">
        <v>0.77100000000000002</v>
      </c>
      <c r="D10" s="248"/>
      <c r="E10" s="225">
        <v>0.373</v>
      </c>
      <c r="F10" s="226">
        <v>8.5999999999999993E-2</v>
      </c>
    </row>
    <row r="11" spans="1:7" ht="15.75" thickBot="1" x14ac:dyDescent="0.3">
      <c r="A11" s="423" t="s">
        <v>7</v>
      </c>
      <c r="B11" s="221">
        <v>3</v>
      </c>
      <c r="C11" s="421">
        <v>0.33300000000000002</v>
      </c>
      <c r="D11" s="248"/>
      <c r="E11" s="225">
        <v>0.45700000000000002</v>
      </c>
      <c r="F11" s="226">
        <v>2.1999999999999999E-2</v>
      </c>
    </row>
    <row r="12" spans="1:7" ht="15.75" thickBot="1" x14ac:dyDescent="0.3">
      <c r="A12" s="423" t="s">
        <v>8</v>
      </c>
      <c r="B12" s="221">
        <v>3</v>
      </c>
      <c r="C12" s="421">
        <v>0.41899999999999998</v>
      </c>
      <c r="D12" s="248"/>
      <c r="E12" s="225">
        <v>0.48399999999999999</v>
      </c>
      <c r="F12" s="226">
        <v>7.8E-2</v>
      </c>
    </row>
    <row r="13" spans="1:7" ht="15.75" thickBot="1" x14ac:dyDescent="0.3">
      <c r="A13" s="423" t="s">
        <v>9</v>
      </c>
      <c r="B13" s="221">
        <v>3</v>
      </c>
      <c r="C13" s="421">
        <v>0.34599999999999997</v>
      </c>
      <c r="D13" s="248"/>
      <c r="E13" s="225">
        <v>0.39700000000000002</v>
      </c>
      <c r="F13" s="226">
        <v>3.5000000000000003E-2</v>
      </c>
    </row>
    <row r="14" spans="1:7" ht="15.75" thickBot="1" x14ac:dyDescent="0.3">
      <c r="A14" s="423" t="s">
        <v>10</v>
      </c>
      <c r="B14" s="218">
        <v>2</v>
      </c>
      <c r="C14" s="421">
        <v>0.629</v>
      </c>
      <c r="D14" s="248"/>
      <c r="E14" s="225">
        <v>0.26100000000000001</v>
      </c>
      <c r="F14" s="226">
        <v>0.115</v>
      </c>
    </row>
    <row r="15" spans="1:7" x14ac:dyDescent="0.25">
      <c r="A15" s="423" t="s">
        <v>11</v>
      </c>
      <c r="B15" s="215">
        <v>2</v>
      </c>
      <c r="C15" s="421">
        <v>0.63600000000000001</v>
      </c>
      <c r="D15" s="248"/>
      <c r="E15" s="225">
        <v>0.44500000000000001</v>
      </c>
      <c r="F15" s="226">
        <v>0.03</v>
      </c>
    </row>
    <row r="16" spans="1:7" x14ac:dyDescent="0.25">
      <c r="A16" s="423" t="s">
        <v>12</v>
      </c>
      <c r="B16" s="219">
        <v>1</v>
      </c>
      <c r="C16" s="421">
        <v>0.53700000000000003</v>
      </c>
      <c r="D16" s="248"/>
      <c r="E16" s="225">
        <v>0.39700000000000002</v>
      </c>
      <c r="F16" s="226">
        <v>5.0000000000000001E-3</v>
      </c>
    </row>
    <row r="17" spans="1:6" x14ac:dyDescent="0.25">
      <c r="A17" s="423" t="s">
        <v>13</v>
      </c>
      <c r="B17" s="216">
        <v>3</v>
      </c>
      <c r="C17" s="421">
        <v>0.82199999999999995</v>
      </c>
      <c r="D17" s="248"/>
      <c r="E17" s="225">
        <v>0.48299999999999998</v>
      </c>
      <c r="F17" s="226">
        <v>6.9000000000000006E-2</v>
      </c>
    </row>
    <row r="18" spans="1:6" x14ac:dyDescent="0.25">
      <c r="A18" s="423" t="s">
        <v>14</v>
      </c>
      <c r="B18" s="216">
        <v>3</v>
      </c>
      <c r="C18" s="421">
        <v>0.73499999999999999</v>
      </c>
      <c r="D18" s="248"/>
      <c r="E18" s="225">
        <v>0.41599999999999998</v>
      </c>
      <c r="F18" s="226">
        <v>0.10299999999999999</v>
      </c>
    </row>
    <row r="19" spans="1:6" x14ac:dyDescent="0.25">
      <c r="A19" s="423" t="s">
        <v>15</v>
      </c>
      <c r="B19" s="215">
        <v>2</v>
      </c>
      <c r="C19" s="421">
        <v>0.746</v>
      </c>
      <c r="D19" s="248"/>
      <c r="E19" s="225">
        <v>0.251</v>
      </c>
      <c r="F19" s="226">
        <v>9.7000000000000003E-2</v>
      </c>
    </row>
    <row r="20" spans="1:6" x14ac:dyDescent="0.25">
      <c r="A20" s="423" t="s">
        <v>16</v>
      </c>
      <c r="B20" s="216">
        <v>3</v>
      </c>
      <c r="C20" s="421">
        <v>0.95399999999999996</v>
      </c>
      <c r="D20" s="248"/>
      <c r="E20" s="225">
        <v>0.26600000000000001</v>
      </c>
      <c r="F20" s="226">
        <v>0.19</v>
      </c>
    </row>
    <row r="21" spans="1:6" x14ac:dyDescent="0.25">
      <c r="A21" s="423" t="s">
        <v>17</v>
      </c>
      <c r="B21" s="216">
        <v>3</v>
      </c>
      <c r="C21" s="421">
        <v>0.89200000000000002</v>
      </c>
      <c r="D21" s="248"/>
      <c r="E21" s="225">
        <v>0.53500000000000003</v>
      </c>
      <c r="F21" s="226">
        <v>0.22700000000000001</v>
      </c>
    </row>
    <row r="22" spans="1:6" x14ac:dyDescent="0.25">
      <c r="A22" s="423" t="s">
        <v>18</v>
      </c>
      <c r="B22" s="216">
        <v>3</v>
      </c>
      <c r="C22" s="421">
        <v>0.54800000000000004</v>
      </c>
      <c r="D22" s="248"/>
      <c r="E22" s="225">
        <v>0.26800000000000002</v>
      </c>
      <c r="F22" s="226">
        <v>4.2999999999999997E-2</v>
      </c>
    </row>
    <row r="23" spans="1:6" x14ac:dyDescent="0.25">
      <c r="A23" s="423" t="s">
        <v>19</v>
      </c>
      <c r="B23" s="216">
        <v>3</v>
      </c>
      <c r="C23" s="421">
        <v>0.73799999999999999</v>
      </c>
      <c r="D23" s="248"/>
      <c r="E23" s="225">
        <v>0.47499999999999998</v>
      </c>
      <c r="F23" s="226">
        <v>5.1999999999999998E-2</v>
      </c>
    </row>
    <row r="24" spans="1:6" x14ac:dyDescent="0.25">
      <c r="A24" s="423" t="s">
        <v>20</v>
      </c>
      <c r="B24" s="216">
        <v>3</v>
      </c>
      <c r="C24" s="421">
        <v>0.81499999999999995</v>
      </c>
      <c r="D24" s="248"/>
      <c r="E24" s="225">
        <v>0.316</v>
      </c>
      <c r="F24" s="226">
        <v>0.105</v>
      </c>
    </row>
    <row r="25" spans="1:6" x14ac:dyDescent="0.25">
      <c r="A25" s="423" t="s">
        <v>21</v>
      </c>
      <c r="B25" s="215">
        <v>2</v>
      </c>
      <c r="C25" s="421">
        <v>0.74099999999999999</v>
      </c>
      <c r="D25" s="248"/>
      <c r="E25" s="225">
        <v>0.51700000000000002</v>
      </c>
      <c r="F25" s="226">
        <v>0.14499999999999999</v>
      </c>
    </row>
    <row r="26" spans="1:6" x14ac:dyDescent="0.25">
      <c r="A26" s="423" t="s">
        <v>22</v>
      </c>
      <c r="B26" s="216">
        <v>3</v>
      </c>
      <c r="C26" s="421">
        <v>0.80600000000000005</v>
      </c>
      <c r="D26" s="248"/>
      <c r="E26" s="225">
        <v>0.25600000000000001</v>
      </c>
      <c r="F26" s="226">
        <v>0.11</v>
      </c>
    </row>
    <row r="27" spans="1:6" x14ac:dyDescent="0.25">
      <c r="A27" s="423" t="s">
        <v>23</v>
      </c>
      <c r="B27" s="216">
        <v>3</v>
      </c>
      <c r="C27" s="421">
        <v>0.80100000000000005</v>
      </c>
      <c r="D27" s="248"/>
      <c r="E27" s="225">
        <v>0.41299999999999998</v>
      </c>
      <c r="F27" s="226">
        <v>0.19700000000000001</v>
      </c>
    </row>
    <row r="28" spans="1:6" x14ac:dyDescent="0.25">
      <c r="A28" s="423" t="s">
        <v>24</v>
      </c>
      <c r="B28" s="215">
        <v>2</v>
      </c>
      <c r="C28" s="421">
        <v>0.93100000000000005</v>
      </c>
      <c r="D28" s="248"/>
      <c r="E28" s="225">
        <v>0.38900000000000001</v>
      </c>
      <c r="F28" s="226">
        <v>0.17299999999999999</v>
      </c>
    </row>
    <row r="29" spans="1:6" x14ac:dyDescent="0.25">
      <c r="A29" s="423" t="s">
        <v>25</v>
      </c>
      <c r="B29" s="217">
        <v>4</v>
      </c>
      <c r="C29" s="421">
        <v>0.35499999999999998</v>
      </c>
      <c r="D29" s="248"/>
      <c r="E29" s="225"/>
      <c r="F29" s="226">
        <v>0.17599999999999999</v>
      </c>
    </row>
    <row r="30" spans="1:6" x14ac:dyDescent="0.25">
      <c r="A30" s="423" t="s">
        <v>26</v>
      </c>
      <c r="B30" s="217">
        <v>4</v>
      </c>
      <c r="C30" s="421">
        <v>0.81299999999999994</v>
      </c>
      <c r="D30" s="248"/>
      <c r="E30" s="225">
        <v>0.32</v>
      </c>
      <c r="F30" s="226">
        <v>9.9000000000000005E-2</v>
      </c>
    </row>
    <row r="31" spans="1:6" x14ac:dyDescent="0.25">
      <c r="A31" s="423" t="s">
        <v>27</v>
      </c>
      <c r="B31" s="216">
        <v>3</v>
      </c>
      <c r="C31" s="421">
        <v>0.28100000000000003</v>
      </c>
      <c r="D31" s="248"/>
      <c r="E31" s="225"/>
      <c r="F31" s="226">
        <v>0</v>
      </c>
    </row>
    <row r="32" spans="1:6" x14ac:dyDescent="0.25">
      <c r="A32" s="423" t="s">
        <v>28</v>
      </c>
      <c r="B32" s="216">
        <v>3</v>
      </c>
      <c r="C32" s="421">
        <v>0.497</v>
      </c>
      <c r="D32" s="248"/>
      <c r="E32" s="225">
        <v>0.76200000000000001</v>
      </c>
      <c r="F32" s="226">
        <v>3.3000000000000002E-2</v>
      </c>
    </row>
    <row r="33" spans="1:6" x14ac:dyDescent="0.25">
      <c r="A33" s="423" t="s">
        <v>29</v>
      </c>
      <c r="B33" s="216">
        <v>3</v>
      </c>
      <c r="C33" s="421">
        <v>0.69399999999999995</v>
      </c>
      <c r="D33" s="248"/>
      <c r="E33" s="225">
        <v>0.57599999999999996</v>
      </c>
      <c r="F33" s="226">
        <v>6.9000000000000006E-2</v>
      </c>
    </row>
    <row r="34" spans="1:6" x14ac:dyDescent="0.25">
      <c r="A34" s="423" t="s">
        <v>30</v>
      </c>
      <c r="B34" s="215">
        <v>2</v>
      </c>
      <c r="C34" s="421">
        <v>0.83599999999999997</v>
      </c>
      <c r="D34" s="248"/>
      <c r="E34" s="225">
        <v>0.61099999999999999</v>
      </c>
      <c r="F34" s="226">
        <v>6.4000000000000001E-2</v>
      </c>
    </row>
    <row r="35" spans="1:6" x14ac:dyDescent="0.25">
      <c r="A35" s="423" t="s">
        <v>31</v>
      </c>
      <c r="B35" s="215">
        <v>2</v>
      </c>
      <c r="C35" s="421">
        <v>0.73399999999999999</v>
      </c>
      <c r="D35" s="248"/>
      <c r="E35" s="225">
        <v>0.39500000000000002</v>
      </c>
      <c r="F35" s="226">
        <v>0.1</v>
      </c>
    </row>
    <row r="36" spans="1:6" x14ac:dyDescent="0.25">
      <c r="A36" s="423" t="s">
        <v>32</v>
      </c>
      <c r="B36" s="215">
        <v>2</v>
      </c>
      <c r="C36" s="421">
        <v>0.23100000000000001</v>
      </c>
      <c r="D36" s="248"/>
      <c r="E36" s="225">
        <v>0.41</v>
      </c>
      <c r="F36" s="226">
        <v>1.4999999999999999E-2</v>
      </c>
    </row>
    <row r="37" spans="1:6" x14ac:dyDescent="0.25">
      <c r="A37" s="423" t="s">
        <v>33</v>
      </c>
      <c r="B37" s="215">
        <v>2</v>
      </c>
      <c r="C37" s="421">
        <v>0.746</v>
      </c>
      <c r="D37" s="248"/>
      <c r="E37" s="225">
        <v>0.41299999999999998</v>
      </c>
      <c r="F37" s="226">
        <v>0.124</v>
      </c>
    </row>
    <row r="38" spans="1:6" x14ac:dyDescent="0.25">
      <c r="A38" s="423" t="s">
        <v>34</v>
      </c>
      <c r="B38" s="219">
        <v>1</v>
      </c>
      <c r="C38" s="421">
        <v>0.89600000000000002</v>
      </c>
      <c r="D38" s="248"/>
      <c r="E38" s="225">
        <v>0.46200000000000002</v>
      </c>
      <c r="F38" s="226">
        <v>6.7000000000000004E-2</v>
      </c>
    </row>
    <row r="39" spans="1:6" x14ac:dyDescent="0.25">
      <c r="A39" s="423" t="s">
        <v>35</v>
      </c>
      <c r="B39" s="216">
        <v>3</v>
      </c>
      <c r="C39" s="421">
        <v>0.68100000000000005</v>
      </c>
      <c r="D39" s="248"/>
      <c r="E39" s="225">
        <v>0.36099999999999999</v>
      </c>
      <c r="F39" s="226">
        <v>7.2999999999999995E-2</v>
      </c>
    </row>
    <row r="40" spans="1:6" x14ac:dyDescent="0.25">
      <c r="A40" s="423" t="s">
        <v>36</v>
      </c>
      <c r="B40" s="216">
        <v>3</v>
      </c>
      <c r="C40" s="421">
        <v>0.84699999999999998</v>
      </c>
      <c r="D40" s="248"/>
      <c r="E40" s="225">
        <v>0.40400000000000003</v>
      </c>
      <c r="F40" s="226">
        <v>0.13300000000000001</v>
      </c>
    </row>
    <row r="41" spans="1:6" x14ac:dyDescent="0.25">
      <c r="A41" s="423" t="s">
        <v>37</v>
      </c>
      <c r="B41" s="272">
        <v>5</v>
      </c>
      <c r="C41" s="421">
        <v>0.62</v>
      </c>
      <c r="D41" s="248"/>
      <c r="E41" s="225">
        <v>0.27500000000000002</v>
      </c>
      <c r="F41" s="226">
        <v>9.8000000000000004E-2</v>
      </c>
    </row>
    <row r="42" spans="1:6" x14ac:dyDescent="0.25">
      <c r="A42" s="423" t="s">
        <v>38</v>
      </c>
      <c r="B42" s="215">
        <v>2</v>
      </c>
      <c r="C42" s="421">
        <v>0.80600000000000005</v>
      </c>
      <c r="D42" s="248"/>
      <c r="E42" s="225">
        <v>0.33400000000000002</v>
      </c>
      <c r="F42" s="226">
        <v>0.14499999999999999</v>
      </c>
    </row>
    <row r="43" spans="1:6" x14ac:dyDescent="0.25">
      <c r="A43" s="423" t="s">
        <v>39</v>
      </c>
      <c r="B43" s="215">
        <v>2</v>
      </c>
      <c r="C43" s="421">
        <v>0.71699999999999997</v>
      </c>
      <c r="D43" s="248"/>
      <c r="E43" s="225">
        <v>0.28299999999999997</v>
      </c>
      <c r="F43" s="226">
        <v>0.14499999999999999</v>
      </c>
    </row>
    <row r="44" spans="1:6" x14ac:dyDescent="0.25">
      <c r="A44" s="423" t="s">
        <v>40</v>
      </c>
      <c r="B44" s="219">
        <v>1</v>
      </c>
      <c r="C44" s="421">
        <v>0.93799999999999994</v>
      </c>
      <c r="D44" s="248"/>
      <c r="E44" s="225">
        <v>0.61</v>
      </c>
      <c r="F44" s="226">
        <v>8.8999999999999996E-2</v>
      </c>
    </row>
    <row r="45" spans="1:6" x14ac:dyDescent="0.25">
      <c r="A45" s="423" t="s">
        <v>41</v>
      </c>
      <c r="B45" s="217">
        <v>4</v>
      </c>
      <c r="C45" s="421">
        <v>0.64900000000000002</v>
      </c>
      <c r="D45" s="248"/>
      <c r="E45" s="225">
        <v>0.56499999999999995</v>
      </c>
      <c r="F45" s="226">
        <v>6.4000000000000001E-2</v>
      </c>
    </row>
    <row r="46" spans="1:6" x14ac:dyDescent="0.25">
      <c r="A46" s="423" t="s">
        <v>42</v>
      </c>
      <c r="B46" s="217">
        <v>4</v>
      </c>
      <c r="C46" s="421">
        <v>0.39500000000000002</v>
      </c>
      <c r="D46" s="248"/>
      <c r="E46" s="225">
        <v>0.38600000000000001</v>
      </c>
      <c r="F46" s="226">
        <v>3.7999999999999999E-2</v>
      </c>
    </row>
    <row r="47" spans="1:6" x14ac:dyDescent="0.25">
      <c r="A47" s="423" t="s">
        <v>43</v>
      </c>
      <c r="B47" s="215">
        <v>2</v>
      </c>
      <c r="C47" s="421">
        <v>0.68899999999999995</v>
      </c>
      <c r="D47" s="248"/>
      <c r="E47" s="225">
        <v>0.24299999999999999</v>
      </c>
      <c r="F47" s="226">
        <v>1.7999999999999999E-2</v>
      </c>
    </row>
    <row r="48" spans="1:6" x14ac:dyDescent="0.25">
      <c r="A48" s="423" t="s">
        <v>44</v>
      </c>
      <c r="B48" s="217">
        <v>4</v>
      </c>
      <c r="C48" s="421">
        <v>0.66500000000000004</v>
      </c>
      <c r="D48" s="248"/>
      <c r="E48" s="225">
        <v>0.441</v>
      </c>
      <c r="F48" s="226">
        <v>9.2999999999999999E-2</v>
      </c>
    </row>
    <row r="49" spans="1:6" x14ac:dyDescent="0.25">
      <c r="A49" s="423" t="s">
        <v>45</v>
      </c>
      <c r="B49" s="215">
        <v>2</v>
      </c>
      <c r="C49" s="421">
        <v>0.67700000000000005</v>
      </c>
      <c r="D49" s="248"/>
      <c r="E49" s="225">
        <v>0.433</v>
      </c>
      <c r="F49" s="226">
        <v>3.3000000000000002E-2</v>
      </c>
    </row>
    <row r="50" spans="1:6" x14ac:dyDescent="0.25">
      <c r="A50" s="423" t="s">
        <v>46</v>
      </c>
      <c r="B50" s="215">
        <v>2</v>
      </c>
      <c r="C50" s="421">
        <v>0.63700000000000001</v>
      </c>
      <c r="D50" s="248"/>
      <c r="E50" s="225">
        <v>0.40200000000000002</v>
      </c>
      <c r="F50" s="226">
        <v>5.7000000000000002E-2</v>
      </c>
    </row>
    <row r="51" spans="1:6" x14ac:dyDescent="0.25">
      <c r="A51" s="423" t="s">
        <v>47</v>
      </c>
      <c r="B51" s="219">
        <v>1</v>
      </c>
      <c r="C51" s="421">
        <v>0.80400000000000005</v>
      </c>
      <c r="D51" s="248"/>
      <c r="E51" s="225">
        <v>0.47599999999999998</v>
      </c>
      <c r="F51" s="226">
        <v>0.08</v>
      </c>
    </row>
    <row r="52" spans="1:6" x14ac:dyDescent="0.25">
      <c r="A52" s="423" t="s">
        <v>48</v>
      </c>
      <c r="B52" s="219">
        <v>1</v>
      </c>
      <c r="C52" s="421">
        <v>0.16300000000000001</v>
      </c>
      <c r="D52" s="248"/>
      <c r="E52" s="225">
        <v>0.76900000000000002</v>
      </c>
      <c r="F52" s="226">
        <v>4.0000000000000001E-3</v>
      </c>
    </row>
    <row r="53" spans="1:6" x14ac:dyDescent="0.25">
      <c r="A53" s="423" t="s">
        <v>49</v>
      </c>
      <c r="B53" s="217">
        <v>4</v>
      </c>
      <c r="C53" s="421">
        <v>0.39</v>
      </c>
      <c r="D53" s="248"/>
      <c r="E53" s="225">
        <v>0.16300000000000001</v>
      </c>
      <c r="F53" s="226">
        <v>0</v>
      </c>
    </row>
    <row r="54" spans="1:6" x14ac:dyDescent="0.25">
      <c r="A54" s="423" t="s">
        <v>50</v>
      </c>
      <c r="B54" s="215">
        <v>2</v>
      </c>
      <c r="C54" s="421">
        <v>0.77500000000000002</v>
      </c>
      <c r="D54" s="248"/>
      <c r="E54" s="225">
        <v>0.29699999999999999</v>
      </c>
      <c r="F54" s="226">
        <v>8.5000000000000006E-2</v>
      </c>
    </row>
    <row r="55" spans="1:6" x14ac:dyDescent="0.25">
      <c r="A55" s="423" t="s">
        <v>51</v>
      </c>
      <c r="B55" s="215">
        <v>2</v>
      </c>
      <c r="C55" s="421">
        <v>0.90600000000000003</v>
      </c>
      <c r="D55" s="248"/>
      <c r="E55" s="225">
        <v>0.28999999999999998</v>
      </c>
      <c r="F55" s="226">
        <v>5.8999999999999997E-2</v>
      </c>
    </row>
    <row r="56" spans="1:6" x14ac:dyDescent="0.25">
      <c r="A56" s="423" t="s">
        <v>52</v>
      </c>
      <c r="B56" s="219">
        <v>1</v>
      </c>
      <c r="C56" s="421">
        <v>0.85</v>
      </c>
      <c r="D56" s="248"/>
      <c r="E56" s="225">
        <v>0.52700000000000002</v>
      </c>
      <c r="F56" s="226">
        <v>6.7000000000000004E-2</v>
      </c>
    </row>
    <row r="57" spans="1:6" x14ac:dyDescent="0.25">
      <c r="A57" s="423" t="s">
        <v>53</v>
      </c>
      <c r="B57" s="215">
        <v>2</v>
      </c>
      <c r="C57" s="421">
        <v>0.92300000000000004</v>
      </c>
      <c r="D57" s="248"/>
      <c r="E57" s="225">
        <v>0.36499999999999999</v>
      </c>
      <c r="F57" s="226">
        <v>0.20200000000000001</v>
      </c>
    </row>
    <row r="58" spans="1:6" x14ac:dyDescent="0.25">
      <c r="A58" s="423" t="s">
        <v>54</v>
      </c>
      <c r="B58" s="215">
        <v>2</v>
      </c>
      <c r="C58" s="421">
        <v>0.91100000000000003</v>
      </c>
      <c r="D58" s="248"/>
      <c r="E58" s="225">
        <v>0.34200000000000003</v>
      </c>
      <c r="F58" s="226">
        <v>0.224</v>
      </c>
    </row>
    <row r="59" spans="1:6" x14ac:dyDescent="0.25">
      <c r="A59" s="423" t="s">
        <v>55</v>
      </c>
      <c r="B59" s="219">
        <v>1</v>
      </c>
      <c r="C59" s="421">
        <v>0.95699999999999996</v>
      </c>
      <c r="D59" s="248"/>
      <c r="E59" s="225">
        <v>0.45100000000000001</v>
      </c>
      <c r="F59" s="226">
        <v>0.20499999999999999</v>
      </c>
    </row>
    <row r="60" spans="1:6" x14ac:dyDescent="0.25">
      <c r="A60" s="423" t="s">
        <v>56</v>
      </c>
      <c r="B60" s="219">
        <v>1</v>
      </c>
      <c r="C60" s="421">
        <v>0.20699999999999999</v>
      </c>
      <c r="D60" s="248"/>
      <c r="E60" s="225">
        <v>0.877</v>
      </c>
      <c r="F60" s="226">
        <v>0.10100000000000001</v>
      </c>
    </row>
    <row r="61" spans="1:6" x14ac:dyDescent="0.25">
      <c r="A61" s="423" t="s">
        <v>57</v>
      </c>
      <c r="B61" s="275">
        <v>6</v>
      </c>
      <c r="C61" s="421">
        <v>0.95199999999999996</v>
      </c>
      <c r="D61" s="248"/>
      <c r="E61" s="225">
        <v>0.46800000000000003</v>
      </c>
      <c r="F61" s="226">
        <v>0.39</v>
      </c>
    </row>
    <row r="62" spans="1:6" x14ac:dyDescent="0.25">
      <c r="A62" s="423" t="s">
        <v>58</v>
      </c>
      <c r="B62" s="215">
        <v>2</v>
      </c>
      <c r="C62" s="421">
        <v>0.85299999999999998</v>
      </c>
      <c r="D62" s="248"/>
      <c r="E62" s="225">
        <v>0.27300000000000002</v>
      </c>
      <c r="F62" s="226">
        <v>0.17699999999999999</v>
      </c>
    </row>
    <row r="63" spans="1:6" x14ac:dyDescent="0.25">
      <c r="A63" s="423" t="s">
        <v>59</v>
      </c>
      <c r="B63" s="215">
        <v>2</v>
      </c>
      <c r="C63" s="421">
        <v>0.84399999999999997</v>
      </c>
      <c r="D63" s="248"/>
      <c r="E63" s="225">
        <v>0.438</v>
      </c>
      <c r="F63" s="226">
        <v>0.22900000000000001</v>
      </c>
    </row>
    <row r="64" spans="1:6" x14ac:dyDescent="0.25">
      <c r="A64" s="423" t="s">
        <v>60</v>
      </c>
      <c r="B64" s="219">
        <v>1</v>
      </c>
      <c r="C64" s="421">
        <v>0.93500000000000005</v>
      </c>
      <c r="D64" s="248"/>
      <c r="E64" s="225">
        <v>0.24199999999999999</v>
      </c>
      <c r="F64" s="226">
        <v>0.16300000000000001</v>
      </c>
    </row>
    <row r="65" spans="1:6" x14ac:dyDescent="0.25">
      <c r="A65" s="423" t="s">
        <v>61</v>
      </c>
      <c r="B65" s="272">
        <v>5</v>
      </c>
      <c r="C65" s="421">
        <v>0.64900000000000002</v>
      </c>
      <c r="D65" s="248"/>
      <c r="E65" s="225">
        <v>0.25600000000000001</v>
      </c>
      <c r="F65" s="226">
        <v>0.03</v>
      </c>
    </row>
    <row r="66" spans="1:6" x14ac:dyDescent="0.25">
      <c r="A66" s="423" t="s">
        <v>62</v>
      </c>
      <c r="B66" s="217">
        <v>4</v>
      </c>
      <c r="C66" s="421">
        <v>0.55400000000000005</v>
      </c>
      <c r="D66" s="248"/>
      <c r="E66" s="225">
        <v>0.39100000000000001</v>
      </c>
      <c r="F66" s="226">
        <v>4.4999999999999998E-2</v>
      </c>
    </row>
    <row r="67" spans="1:6" x14ac:dyDescent="0.25">
      <c r="A67" s="423" t="s">
        <v>63</v>
      </c>
      <c r="B67" s="215">
        <v>2</v>
      </c>
      <c r="C67" s="421">
        <v>0.59</v>
      </c>
      <c r="D67" s="248"/>
      <c r="E67" s="225">
        <v>0.44400000000000001</v>
      </c>
      <c r="F67" s="226">
        <v>4.7E-2</v>
      </c>
    </row>
    <row r="68" spans="1:6" x14ac:dyDescent="0.25">
      <c r="A68" s="423" t="s">
        <v>64</v>
      </c>
      <c r="B68" s="215">
        <v>2</v>
      </c>
      <c r="C68" s="421">
        <v>0.58499999999999996</v>
      </c>
      <c r="D68" s="248"/>
      <c r="E68" s="225">
        <v>0.46500000000000002</v>
      </c>
      <c r="F68" s="226">
        <v>5.0999999999999997E-2</v>
      </c>
    </row>
    <row r="69" spans="1:6" x14ac:dyDescent="0.25">
      <c r="A69" s="423" t="s">
        <v>65</v>
      </c>
      <c r="B69" s="219">
        <v>1</v>
      </c>
      <c r="C69" s="421">
        <v>0.75600000000000001</v>
      </c>
      <c r="D69" s="248"/>
      <c r="E69" s="225">
        <v>0.46600000000000003</v>
      </c>
      <c r="F69" s="226">
        <v>5.6000000000000001E-2</v>
      </c>
    </row>
    <row r="70" spans="1:6" x14ac:dyDescent="0.25">
      <c r="A70" s="423" t="s">
        <v>66</v>
      </c>
      <c r="B70" s="272">
        <v>5</v>
      </c>
      <c r="C70" s="421">
        <v>0.38900000000000001</v>
      </c>
      <c r="D70" s="248"/>
      <c r="E70" s="225">
        <v>0.59199999999999997</v>
      </c>
      <c r="F70" s="226">
        <v>7.0000000000000001E-3</v>
      </c>
    </row>
    <row r="71" spans="1:6" x14ac:dyDescent="0.25">
      <c r="A71" s="423" t="s">
        <v>67</v>
      </c>
      <c r="B71" s="272">
        <v>5</v>
      </c>
      <c r="C71" s="421">
        <v>0.45600000000000002</v>
      </c>
      <c r="D71" s="248"/>
      <c r="E71" s="225">
        <v>0.35499999999999998</v>
      </c>
      <c r="F71" s="226">
        <v>0.10100000000000001</v>
      </c>
    </row>
    <row r="72" spans="1:6" x14ac:dyDescent="0.25">
      <c r="A72" s="423" t="s">
        <v>68</v>
      </c>
      <c r="B72" s="272">
        <v>5</v>
      </c>
      <c r="C72" s="421">
        <v>0.29099999999999998</v>
      </c>
      <c r="D72" s="248"/>
      <c r="E72" s="225">
        <v>0.38800000000000001</v>
      </c>
      <c r="F72" s="226">
        <v>4.7E-2</v>
      </c>
    </row>
    <row r="73" spans="1:6" x14ac:dyDescent="0.25">
      <c r="A73" s="423" t="s">
        <v>69</v>
      </c>
      <c r="B73" s="215">
        <v>2</v>
      </c>
      <c r="C73" s="421">
        <v>0.51800000000000002</v>
      </c>
      <c r="D73" s="248"/>
      <c r="E73" s="225">
        <v>0.55400000000000005</v>
      </c>
      <c r="F73" s="226">
        <v>3.2000000000000001E-2</v>
      </c>
    </row>
    <row r="74" spans="1:6" x14ac:dyDescent="0.25">
      <c r="A74" s="423" t="s">
        <v>70</v>
      </c>
      <c r="B74" s="217">
        <v>4</v>
      </c>
      <c r="C74" s="421">
        <v>0.14099999999999999</v>
      </c>
      <c r="D74" s="248"/>
      <c r="E74" s="225">
        <v>0.70199999999999996</v>
      </c>
      <c r="F74" s="226">
        <v>2.5000000000000001E-2</v>
      </c>
    </row>
    <row r="75" spans="1:6" x14ac:dyDescent="0.25">
      <c r="A75" s="423" t="s">
        <v>71</v>
      </c>
      <c r="B75" s="217">
        <v>4</v>
      </c>
      <c r="C75" s="421">
        <v>0.11799999999999999</v>
      </c>
      <c r="D75" s="248"/>
      <c r="E75" s="225">
        <v>0.79</v>
      </c>
      <c r="F75" s="226">
        <v>1.0999999999999999E-2</v>
      </c>
    </row>
    <row r="76" spans="1:6" x14ac:dyDescent="0.25">
      <c r="A76" s="423" t="s">
        <v>72</v>
      </c>
      <c r="B76" s="272">
        <v>5</v>
      </c>
      <c r="C76" s="421">
        <v>0.42799999999999999</v>
      </c>
      <c r="D76" s="248"/>
      <c r="E76" s="225">
        <v>0.245</v>
      </c>
      <c r="F76" s="226">
        <v>2.5999999999999999E-2</v>
      </c>
    </row>
    <row r="77" spans="1:6" x14ac:dyDescent="0.25">
      <c r="A77" s="423" t="s">
        <v>73</v>
      </c>
      <c r="B77" s="217">
        <v>4</v>
      </c>
      <c r="C77" s="421">
        <v>9.9000000000000005E-2</v>
      </c>
      <c r="D77" s="248"/>
      <c r="E77" s="225">
        <v>0.47699999999999998</v>
      </c>
      <c r="F77" s="226">
        <v>4.2000000000000003E-2</v>
      </c>
    </row>
    <row r="78" spans="1:6" x14ac:dyDescent="0.25">
      <c r="A78" s="423" t="s">
        <v>74</v>
      </c>
      <c r="B78" s="272">
        <v>5</v>
      </c>
      <c r="C78" s="421">
        <v>0.65900000000000003</v>
      </c>
      <c r="D78" s="248"/>
      <c r="E78" s="225">
        <v>0.25700000000000001</v>
      </c>
      <c r="F78" s="226">
        <v>0.222</v>
      </c>
    </row>
    <row r="79" spans="1:6" x14ac:dyDescent="0.25">
      <c r="A79" s="423" t="s">
        <v>75</v>
      </c>
      <c r="B79" s="217">
        <v>4</v>
      </c>
      <c r="C79" s="421">
        <v>0.629</v>
      </c>
      <c r="D79" s="248"/>
      <c r="E79" s="225">
        <v>0.33200000000000002</v>
      </c>
      <c r="F79" s="226">
        <v>9.4E-2</v>
      </c>
    </row>
    <row r="80" spans="1:6" x14ac:dyDescent="0.25">
      <c r="A80" s="423" t="s">
        <v>76</v>
      </c>
      <c r="B80" s="217">
        <v>4</v>
      </c>
      <c r="C80" s="421">
        <v>0.152</v>
      </c>
      <c r="D80" s="248"/>
      <c r="E80" s="225">
        <v>0.33900000000000002</v>
      </c>
      <c r="F80" s="226">
        <v>0</v>
      </c>
    </row>
    <row r="81" spans="1:6" x14ac:dyDescent="0.25">
      <c r="A81" s="423" t="s">
        <v>77</v>
      </c>
      <c r="B81" s="215">
        <v>2</v>
      </c>
      <c r="C81" s="421">
        <v>0.78</v>
      </c>
      <c r="D81" s="248"/>
      <c r="E81" s="225">
        <v>0.22</v>
      </c>
      <c r="F81" s="226">
        <v>0.122</v>
      </c>
    </row>
    <row r="82" spans="1:6" x14ac:dyDescent="0.25">
      <c r="A82" s="423" t="s">
        <v>78</v>
      </c>
      <c r="B82" s="217">
        <v>4</v>
      </c>
      <c r="C82" s="421">
        <v>0.36299999999999999</v>
      </c>
      <c r="D82" s="248"/>
      <c r="E82" s="225">
        <v>0.36</v>
      </c>
      <c r="F82" s="226">
        <v>0.06</v>
      </c>
    </row>
    <row r="83" spans="1:6" x14ac:dyDescent="0.25">
      <c r="A83" s="423" t="s">
        <v>79</v>
      </c>
      <c r="B83" s="275">
        <v>6</v>
      </c>
      <c r="C83" s="421">
        <v>0.751</v>
      </c>
      <c r="D83" s="248"/>
      <c r="E83" s="225">
        <v>0.31900000000000001</v>
      </c>
      <c r="F83" s="226">
        <v>0.129</v>
      </c>
    </row>
    <row r="84" spans="1:6" x14ac:dyDescent="0.25">
      <c r="A84" s="423" t="s">
        <v>80</v>
      </c>
      <c r="B84" s="275">
        <v>6</v>
      </c>
      <c r="C84" s="421">
        <v>0.96199999999999997</v>
      </c>
      <c r="D84" s="248"/>
      <c r="E84" s="225">
        <v>0.315</v>
      </c>
      <c r="F84" s="226">
        <v>9.0999999999999998E-2</v>
      </c>
    </row>
    <row r="85" spans="1:6" x14ac:dyDescent="0.25">
      <c r="A85" s="423" t="s">
        <v>81</v>
      </c>
      <c r="B85" s="275">
        <v>6</v>
      </c>
      <c r="C85" s="421">
        <v>0.53700000000000003</v>
      </c>
      <c r="D85" s="248"/>
      <c r="E85" s="225">
        <v>0.39</v>
      </c>
      <c r="F85" s="226">
        <v>0.11799999999999999</v>
      </c>
    </row>
    <row r="86" spans="1:6" ht="15.75" thickBot="1" x14ac:dyDescent="0.3">
      <c r="A86" s="423" t="s">
        <v>82</v>
      </c>
      <c r="B86" s="218">
        <v>2</v>
      </c>
      <c r="C86" s="421">
        <v>0.58199999999999996</v>
      </c>
      <c r="D86" s="248"/>
      <c r="E86" s="225">
        <v>0.39400000000000002</v>
      </c>
      <c r="F86" s="226">
        <v>8.8999999999999996E-2</v>
      </c>
    </row>
    <row r="87" spans="1:6" ht="15.75" thickBot="1" x14ac:dyDescent="0.3">
      <c r="A87" s="423" t="s">
        <v>83</v>
      </c>
      <c r="B87" s="273">
        <v>6</v>
      </c>
      <c r="C87" s="421">
        <v>0.879</v>
      </c>
      <c r="D87" s="248"/>
      <c r="E87" s="225">
        <v>0.36399999999999999</v>
      </c>
      <c r="F87" s="226">
        <v>0.191</v>
      </c>
    </row>
    <row r="88" spans="1:6" ht="15.75" thickBot="1" x14ac:dyDescent="0.3">
      <c r="A88" s="423" t="s">
        <v>84</v>
      </c>
      <c r="B88" s="220">
        <v>4</v>
      </c>
      <c r="C88" s="421">
        <v>0.60299999999999998</v>
      </c>
      <c r="D88" s="248"/>
      <c r="E88" s="225">
        <v>0.313</v>
      </c>
      <c r="F88" s="226">
        <v>5.8999999999999997E-2</v>
      </c>
    </row>
    <row r="89" spans="1:6" ht="15.75" thickBot="1" x14ac:dyDescent="0.3">
      <c r="A89" s="423" t="s">
        <v>85</v>
      </c>
      <c r="B89" s="218">
        <v>2</v>
      </c>
      <c r="C89" s="421">
        <v>0.71499999999999997</v>
      </c>
      <c r="D89" s="248"/>
      <c r="E89" s="225">
        <v>0.35599999999999998</v>
      </c>
      <c r="F89" s="226">
        <v>0.23300000000000001</v>
      </c>
    </row>
    <row r="90" spans="1:6" ht="15.75" thickBot="1" x14ac:dyDescent="0.3">
      <c r="A90" s="423" t="s">
        <v>86</v>
      </c>
      <c r="B90" s="220">
        <v>4</v>
      </c>
      <c r="C90" s="421">
        <v>0.71099999999999997</v>
      </c>
      <c r="D90" s="248"/>
      <c r="E90" s="225">
        <v>0.373</v>
      </c>
      <c r="F90" s="226">
        <v>0.186</v>
      </c>
    </row>
    <row r="91" spans="1:6" ht="15.75" thickBot="1" x14ac:dyDescent="0.3">
      <c r="A91" s="423" t="s">
        <v>87</v>
      </c>
      <c r="B91" s="273">
        <v>6</v>
      </c>
      <c r="C91" s="421">
        <v>0.68300000000000005</v>
      </c>
      <c r="D91" s="248"/>
      <c r="E91" s="225">
        <v>0.89300000000000002</v>
      </c>
      <c r="F91" s="226">
        <v>0.375</v>
      </c>
    </row>
    <row r="92" spans="1:6" ht="15.75" thickBot="1" x14ac:dyDescent="0.3">
      <c r="A92" s="423" t="s">
        <v>88</v>
      </c>
      <c r="B92" s="425"/>
      <c r="C92" s="422">
        <v>0.71799999999999997</v>
      </c>
      <c r="D92" s="248"/>
      <c r="E92" s="227">
        <v>0.54400000000000004</v>
      </c>
      <c r="F92" s="230">
        <v>9.5000000000000001E-2</v>
      </c>
    </row>
    <row r="93" spans="1:6" ht="15.75" thickBot="1" x14ac:dyDescent="0.3">
      <c r="A93" s="49"/>
      <c r="C93" s="37"/>
      <c r="D93" s="249"/>
      <c r="E93" s="37"/>
      <c r="F93" s="37"/>
    </row>
    <row r="94" spans="1:6" x14ac:dyDescent="0.25">
      <c r="A94" s="19" t="s">
        <v>110</v>
      </c>
      <c r="C94" s="264">
        <f>_xlfn.QUARTILE.INC(C5:C92,1)</f>
        <v>0.47399999999999998</v>
      </c>
      <c r="D94" s="250"/>
      <c r="E94" s="258">
        <f>_xlfn.QUARTILE.INC(E5:E92,1)</f>
        <v>0.315</v>
      </c>
      <c r="F94" s="259">
        <f>_xlfn.QUARTILE.INC(F5:F92,1)</f>
        <v>4.2749999999999996E-2</v>
      </c>
    </row>
    <row r="95" spans="1:6" x14ac:dyDescent="0.25">
      <c r="A95" s="19" t="s">
        <v>111</v>
      </c>
      <c r="C95" s="265">
        <f>MEDIAN(C5:C92)</f>
        <v>0.67900000000000005</v>
      </c>
      <c r="D95" s="250"/>
      <c r="E95" s="260">
        <f>MEDIAN(E5:E92)</f>
        <v>0.39400000000000002</v>
      </c>
      <c r="F95" s="261">
        <f>MEDIAN(F5:F92)</f>
        <v>8.2500000000000004E-2</v>
      </c>
    </row>
    <row r="96" spans="1:6" ht="15.75" thickBot="1" x14ac:dyDescent="0.3">
      <c r="A96" s="19" t="s">
        <v>112</v>
      </c>
      <c r="C96" s="266">
        <f>_xlfn.QUARTILE.INC(C5:C92,3)</f>
        <v>0.80600000000000005</v>
      </c>
      <c r="D96" s="250"/>
      <c r="E96" s="262">
        <f>_xlfn.QUARTILE.INC(E5:E92,3)</f>
        <v>0.47499999999999998</v>
      </c>
      <c r="F96" s="263">
        <f>_xlfn.QUARTILE.INC(F5:F92,3)</f>
        <v>0.12525</v>
      </c>
    </row>
    <row r="97" spans="1:6" ht="15.75" thickBot="1" x14ac:dyDescent="0.3">
      <c r="A97" s="38"/>
      <c r="C97" s="13"/>
      <c r="D97" s="251"/>
      <c r="E97" s="13"/>
      <c r="F97" s="13"/>
    </row>
    <row r="98" spans="1:6" ht="15.75" thickBot="1" x14ac:dyDescent="0.3">
      <c r="A98" s="9" t="s">
        <v>157</v>
      </c>
      <c r="C98" s="267">
        <v>0.65700000000000003</v>
      </c>
      <c r="D98" s="252"/>
      <c r="E98" s="268">
        <v>0.38200000000000001</v>
      </c>
      <c r="F98" s="269">
        <v>0.1</v>
      </c>
    </row>
    <row r="99" spans="1:6" x14ac:dyDescent="0.25">
      <c r="A99" s="38"/>
    </row>
    <row r="100" spans="1:6" ht="30" x14ac:dyDescent="0.25">
      <c r="A100" s="50" t="s">
        <v>177</v>
      </c>
      <c r="C100" s="242" t="s">
        <v>130</v>
      </c>
      <c r="D100" s="140"/>
      <c r="E100" s="244" t="s">
        <v>152</v>
      </c>
      <c r="F100" s="48" t="s">
        <v>116</v>
      </c>
    </row>
    <row r="101" spans="1:6" x14ac:dyDescent="0.25">
      <c r="A101" s="9" t="s">
        <v>171</v>
      </c>
      <c r="C101" s="243">
        <f>AVERAGEIF($B$5:$B$92,"=1",C5:C92)</f>
        <v>0.70429999999999993</v>
      </c>
      <c r="D101" s="253"/>
      <c r="E101" s="245">
        <f>AVERAGEIF($B$5:$B$92,"=1",E5:E92)</f>
        <v>0.52770000000000006</v>
      </c>
      <c r="F101" s="86">
        <f>AVERAGEIF($B$5:$B$92,"=1",F5:F92)</f>
        <v>8.3700000000000011E-2</v>
      </c>
    </row>
    <row r="102" spans="1:6" x14ac:dyDescent="0.25">
      <c r="A102" s="9" t="s">
        <v>172</v>
      </c>
      <c r="C102" s="243">
        <f>AVERAGEIF($B$5:$B$92,"=2",C5:C92)</f>
        <v>0.71385185185185207</v>
      </c>
      <c r="D102" s="253"/>
      <c r="E102" s="245">
        <f>AVERAGEIF($B$5:$B$92,"=2",E5:E92)</f>
        <v>0.375037037037037</v>
      </c>
      <c r="F102" s="86">
        <f>AVERAGEIF($B$5:$B$92,"=2",F5:F92)</f>
        <v>0.10777777777777778</v>
      </c>
    </row>
    <row r="103" spans="1:6" x14ac:dyDescent="0.25">
      <c r="A103" s="9" t="s">
        <v>173</v>
      </c>
      <c r="C103" s="243">
        <f>AVERAGEIF($B$5:$B$92,"=3",C5:C92)</f>
        <v>0.623</v>
      </c>
      <c r="D103" s="253"/>
      <c r="E103" s="245">
        <f>AVERAGEIF($B$5:$B$92,"=3",E5:E92)</f>
        <v>0.41872222222222216</v>
      </c>
      <c r="F103" s="86">
        <f>AVERAGEIF($B$5:$B$92,"=3",F5:F92)</f>
        <v>8.249999999999999E-2</v>
      </c>
    </row>
    <row r="104" spans="1:6" x14ac:dyDescent="0.25">
      <c r="A104" s="9" t="s">
        <v>174</v>
      </c>
      <c r="C104" s="243">
        <f>AVERAGEIF($B$5:$B$92,"=4",C5:C92)</f>
        <v>0.42631250000000009</v>
      </c>
      <c r="D104" s="253"/>
      <c r="E104" s="245">
        <f>AVERAGEIF($B$5:$B$92,"=4",E5:E92)</f>
        <v>0.40893333333333337</v>
      </c>
      <c r="F104" s="86">
        <f>AVERAGEIF($B$5:$B$92,"=4",F5:F92)</f>
        <v>6.4937499999999995E-2</v>
      </c>
    </row>
    <row r="105" spans="1:6" x14ac:dyDescent="0.25">
      <c r="A105" s="9" t="s">
        <v>175</v>
      </c>
      <c r="C105" s="243">
        <f>AVERAGEIF($B$5:$B$92,"=5",C5:C92)</f>
        <v>0.45499999999999996</v>
      </c>
      <c r="D105" s="253"/>
      <c r="E105" s="245">
        <f>AVERAGEIF($B$5:$B$92,"=5",E5:E92)</f>
        <v>0.37887500000000002</v>
      </c>
      <c r="F105" s="86">
        <f>AVERAGEIF($B$5:$B$92,"=5",F5:F92)</f>
        <v>7.1875000000000008E-2</v>
      </c>
    </row>
    <row r="106" spans="1:6" x14ac:dyDescent="0.25">
      <c r="A106" s="9" t="s">
        <v>179</v>
      </c>
      <c r="C106" s="13">
        <f>AVERAGEIF($B$5:$B$92,"=6",C5:C92)</f>
        <v>0.79399999999999993</v>
      </c>
      <c r="D106" s="251"/>
      <c r="E106" s="13">
        <f>AVERAGEIF($B$5:$B$92,"=6",E5:E92)</f>
        <v>0.45816666666666661</v>
      </c>
      <c r="F106" s="13">
        <f>AVERAGEIF($B$5:$B$92,"=6",F5:F92)</f>
        <v>0.21566666666666667</v>
      </c>
    </row>
    <row r="108" spans="1:6" x14ac:dyDescent="0.25">
      <c r="B108" s="206" t="s">
        <v>181</v>
      </c>
      <c r="C108" s="153" t="s">
        <v>357</v>
      </c>
    </row>
    <row r="109" spans="1:6" x14ac:dyDescent="0.25">
      <c r="C109" s="153" t="s">
        <v>327</v>
      </c>
    </row>
    <row r="110" spans="1:6" x14ac:dyDescent="0.25">
      <c r="C110" s="153" t="s">
        <v>198</v>
      </c>
      <c r="D110" s="140"/>
    </row>
    <row r="111" spans="1:6" x14ac:dyDescent="0.25">
      <c r="B111" s="207" t="s">
        <v>182</v>
      </c>
      <c r="C111" s="154" t="s">
        <v>199</v>
      </c>
      <c r="D111" s="146"/>
    </row>
    <row r="112" spans="1:6" x14ac:dyDescent="0.25">
      <c r="B112" s="255"/>
      <c r="C112" s="155" t="s">
        <v>183</v>
      </c>
      <c r="D112" s="146"/>
    </row>
    <row r="113" spans="2:4" x14ac:dyDescent="0.25">
      <c r="B113" s="144"/>
      <c r="C113" s="155" t="s">
        <v>184</v>
      </c>
      <c r="D113" s="146"/>
    </row>
    <row r="114" spans="2:4" x14ac:dyDescent="0.25">
      <c r="B114" s="144"/>
      <c r="C114" s="155" t="s">
        <v>185</v>
      </c>
      <c r="D114" s="146"/>
    </row>
    <row r="115" spans="2:4" x14ac:dyDescent="0.25">
      <c r="B115" s="144"/>
      <c r="C115" s="155" t="s">
        <v>195</v>
      </c>
      <c r="D115" s="146"/>
    </row>
    <row r="116" spans="2:4" ht="15.75" x14ac:dyDescent="0.25">
      <c r="B116" s="206" t="s">
        <v>206</v>
      </c>
      <c r="C116" s="213" t="s">
        <v>202</v>
      </c>
      <c r="D116" s="155" t="s">
        <v>203</v>
      </c>
    </row>
    <row r="117" spans="2:4" ht="15.75" x14ac:dyDescent="0.25">
      <c r="B117" s="212"/>
      <c r="C117" s="213" t="s">
        <v>204</v>
      </c>
      <c r="D117" s="211" t="s">
        <v>207</v>
      </c>
    </row>
    <row r="118" spans="2:4" ht="15.75" x14ac:dyDescent="0.25">
      <c r="B118" s="212"/>
      <c r="C118" s="213" t="s">
        <v>205</v>
      </c>
      <c r="D118" s="139" t="s">
        <v>208</v>
      </c>
    </row>
  </sheetData>
  <mergeCells count="1">
    <mergeCell ref="E2:F2"/>
  </mergeCells>
  <conditionalFormatting sqref="C5:D93">
    <cfRule type="colorScale" priority="17">
      <colorScale>
        <cfvo type="min"/>
        <cfvo type="percentile" val="50"/>
        <cfvo type="max"/>
        <color rgb="FFF8696B"/>
        <color rgb="FFFCFCFF"/>
        <color rgb="FF63BE7B"/>
      </colorScale>
    </cfRule>
  </conditionalFormatting>
  <conditionalFormatting sqref="E5:E93">
    <cfRule type="colorScale" priority="16">
      <colorScale>
        <cfvo type="min"/>
        <cfvo type="percentile" val="50"/>
        <cfvo type="max"/>
        <color rgb="FFF8696B"/>
        <color rgb="FFFCFCFF"/>
        <color rgb="FF63BE7B"/>
      </colorScale>
    </cfRule>
  </conditionalFormatting>
  <conditionalFormatting sqref="F5:F93">
    <cfRule type="colorScale" priority="15">
      <colorScale>
        <cfvo type="min"/>
        <cfvo type="percentile" val="50"/>
        <cfvo type="max"/>
        <color rgb="FFF8696B"/>
        <color rgb="FFFCFCFF"/>
        <color rgb="FF63BE7B"/>
      </colorScale>
    </cfRule>
  </conditionalFormatting>
  <conditionalFormatting sqref="C101:D105">
    <cfRule type="colorScale" priority="14">
      <colorScale>
        <cfvo type="min"/>
        <cfvo type="percentile" val="50"/>
        <cfvo type="max"/>
        <color rgb="FFF8696B"/>
        <color rgb="FFFCFCFF"/>
        <color rgb="FF63BE7B"/>
      </colorScale>
    </cfRule>
  </conditionalFormatting>
  <conditionalFormatting sqref="C101:D106">
    <cfRule type="colorScale" priority="11">
      <colorScale>
        <cfvo type="min"/>
        <cfvo type="percentile" val="50"/>
        <cfvo type="max"/>
        <color rgb="FFF8696B"/>
        <color rgb="FFFCFCFF"/>
        <color rgb="FF63BE7B"/>
      </colorScale>
    </cfRule>
  </conditionalFormatting>
  <conditionalFormatting sqref="E101:E105">
    <cfRule type="colorScale" priority="10">
      <colorScale>
        <cfvo type="min"/>
        <cfvo type="percentile" val="50"/>
        <cfvo type="max"/>
        <color rgb="FFF8696B"/>
        <color rgb="FFFCFCFF"/>
        <color rgb="FF63BE7B"/>
      </colorScale>
    </cfRule>
  </conditionalFormatting>
  <conditionalFormatting sqref="E101:E106">
    <cfRule type="colorScale" priority="9">
      <colorScale>
        <cfvo type="min"/>
        <cfvo type="percentile" val="50"/>
        <cfvo type="max"/>
        <color rgb="FFF8696B"/>
        <color rgb="FFFCFCFF"/>
        <color rgb="FF63BE7B"/>
      </colorScale>
    </cfRule>
  </conditionalFormatting>
  <conditionalFormatting sqref="F101:F105">
    <cfRule type="colorScale" priority="8">
      <colorScale>
        <cfvo type="min"/>
        <cfvo type="percentile" val="50"/>
        <cfvo type="max"/>
        <color rgb="FFF8696B"/>
        <color rgb="FFFCFCFF"/>
        <color rgb="FF63BE7B"/>
      </colorScale>
    </cfRule>
  </conditionalFormatting>
  <conditionalFormatting sqref="F101:F106">
    <cfRule type="colorScale" priority="7">
      <colorScale>
        <cfvo type="min"/>
        <cfvo type="percentile" val="50"/>
        <cfvo type="max"/>
        <color rgb="FFF8696B"/>
        <color rgb="FFFCFCFF"/>
        <color rgb="FF63BE7B"/>
      </colorScale>
    </cfRule>
  </conditionalFormatting>
  <conditionalFormatting sqref="C112:C118">
    <cfRule type="colorScale" priority="6">
      <colorScale>
        <cfvo type="min"/>
        <cfvo type="percentile" val="50"/>
        <cfvo type="max"/>
        <color rgb="FF63BE7B"/>
        <color rgb="FFFCFCFF"/>
        <color rgb="FFF8696B"/>
      </colorScale>
    </cfRule>
  </conditionalFormatting>
  <conditionalFormatting sqref="C112:C118">
    <cfRule type="colorScale" priority="5">
      <colorScale>
        <cfvo type="min"/>
        <cfvo type="percentile" val="50"/>
        <cfvo type="max"/>
        <color rgb="FF63BE7B"/>
        <color rgb="FFFCFCFF"/>
        <color rgb="FFF8696B"/>
      </colorScale>
    </cfRule>
  </conditionalFormatting>
  <conditionalFormatting sqref="D111:D117">
    <cfRule type="colorScale" priority="4">
      <colorScale>
        <cfvo type="min"/>
        <cfvo type="percentile" val="50"/>
        <cfvo type="max"/>
        <color rgb="FFF8696B"/>
        <color rgb="FFFCFCFF"/>
        <color rgb="FF63BE7B"/>
      </colorScale>
    </cfRule>
  </conditionalFormatting>
  <conditionalFormatting sqref="D111:D118">
    <cfRule type="colorScale" priority="3">
      <colorScale>
        <cfvo type="min"/>
        <cfvo type="percentile" val="50"/>
        <cfvo type="max"/>
        <color rgb="FFF8696B"/>
        <color rgb="FFFCFCFF"/>
        <color rgb="FF63BE7B"/>
      </colorScale>
    </cfRule>
  </conditionalFormatting>
  <conditionalFormatting sqref="D116">
    <cfRule type="colorScale" priority="2">
      <colorScale>
        <cfvo type="min"/>
        <cfvo type="percentile" val="50"/>
        <cfvo type="max"/>
        <color rgb="FF63BE7B"/>
        <color rgb="FFFCFCFF"/>
        <color rgb="FFF8696B"/>
      </colorScale>
    </cfRule>
  </conditionalFormatting>
  <conditionalFormatting sqref="D116:D117">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0"/>
  <sheetViews>
    <sheetView tabSelected="1" topLeftCell="A85" workbookViewId="0">
      <selection activeCell="C109" sqref="C109"/>
    </sheetView>
  </sheetViews>
  <sheetFormatPr baseColWidth="10" defaultRowHeight="15" x14ac:dyDescent="0.25"/>
  <cols>
    <col min="2" max="2" width="84.28515625" style="24" customWidth="1"/>
    <col min="4" max="9" width="14.7109375" customWidth="1"/>
  </cols>
  <sheetData>
    <row r="1" spans="2:9" ht="15.75" thickBot="1" x14ac:dyDescent="0.3"/>
    <row r="2" spans="2:9" ht="45.75" thickBot="1" x14ac:dyDescent="0.3">
      <c r="B2" s="357" t="s">
        <v>312</v>
      </c>
      <c r="C2" s="358" t="s">
        <v>177</v>
      </c>
      <c r="D2" s="359" t="s">
        <v>306</v>
      </c>
      <c r="E2" s="360" t="s">
        <v>307</v>
      </c>
      <c r="F2" s="361" t="s">
        <v>308</v>
      </c>
      <c r="G2" s="362" t="s">
        <v>309</v>
      </c>
      <c r="H2" s="363" t="s">
        <v>310</v>
      </c>
      <c r="I2" s="364" t="s">
        <v>311</v>
      </c>
    </row>
    <row r="3" spans="2:9" ht="15.75" thickBot="1" x14ac:dyDescent="0.3">
      <c r="B3" s="334" t="s">
        <v>1</v>
      </c>
      <c r="C3" s="274">
        <v>5</v>
      </c>
      <c r="D3" s="329">
        <v>0.24460648000124352</v>
      </c>
      <c r="E3" s="329">
        <v>0.59994376665301863</v>
      </c>
      <c r="F3" s="329">
        <v>0.64745827458709337</v>
      </c>
      <c r="G3" s="329">
        <v>0.61190110001655518</v>
      </c>
      <c r="H3" s="329">
        <v>0.2690459299618288</v>
      </c>
      <c r="I3" s="76">
        <v>0.15384615384615394</v>
      </c>
    </row>
    <row r="4" spans="2:9" ht="15.75" thickBot="1" x14ac:dyDescent="0.3">
      <c r="B4" s="333" t="s">
        <v>2</v>
      </c>
      <c r="C4" s="220">
        <v>4</v>
      </c>
      <c r="D4" s="76">
        <v>0.23454555562559912</v>
      </c>
      <c r="E4" s="76">
        <v>0.45794632453884465</v>
      </c>
      <c r="F4" s="76">
        <v>0.66329121631878252</v>
      </c>
      <c r="G4" s="76">
        <v>0.85173323130716516</v>
      </c>
      <c r="H4" s="76">
        <v>0.29419647883280042</v>
      </c>
      <c r="I4" s="76">
        <v>0.19126819126819131</v>
      </c>
    </row>
    <row r="5" spans="2:9" ht="15.75" thickBot="1" x14ac:dyDescent="0.3">
      <c r="B5" s="333" t="s">
        <v>3</v>
      </c>
      <c r="C5" s="218">
        <v>2</v>
      </c>
      <c r="D5" s="76">
        <v>0.48631470681819011</v>
      </c>
      <c r="E5" s="76">
        <v>0.72921597833446172</v>
      </c>
      <c r="F5" s="76">
        <v>0.77596029844959791</v>
      </c>
      <c r="G5" s="76">
        <v>0.78174790006263795</v>
      </c>
      <c r="H5" s="76">
        <v>0.47383384918011606</v>
      </c>
      <c r="I5" s="76">
        <v>0.5571725571725572</v>
      </c>
    </row>
    <row r="6" spans="2:9" ht="15.75" thickBot="1" x14ac:dyDescent="0.3">
      <c r="B6" s="333" t="s">
        <v>4</v>
      </c>
      <c r="C6" s="221">
        <v>3</v>
      </c>
      <c r="D6" s="76">
        <v>0.45854816344830573</v>
      </c>
      <c r="E6" s="76">
        <v>0.37474797666102011</v>
      </c>
      <c r="F6" s="76">
        <v>0.73243086175280081</v>
      </c>
      <c r="G6" s="76">
        <v>0.83538939863139716</v>
      </c>
      <c r="H6" s="76">
        <v>0.4103118522549547</v>
      </c>
      <c r="I6" s="76">
        <v>0</v>
      </c>
    </row>
    <row r="7" spans="2:9" ht="15.75" thickBot="1" x14ac:dyDescent="0.3">
      <c r="B7" s="333" t="s">
        <v>90</v>
      </c>
      <c r="C7" s="221">
        <v>3</v>
      </c>
      <c r="D7" s="76">
        <v>0.22783944786689983</v>
      </c>
      <c r="E7" s="76">
        <v>0.488682214241559</v>
      </c>
      <c r="F7" s="76">
        <v>0.62404245307037276</v>
      </c>
      <c r="G7" s="76">
        <v>0.85468899623974548</v>
      </c>
      <c r="H7" s="76">
        <v>0.40552873737570455</v>
      </c>
      <c r="I7" s="76">
        <v>0.49896049896049904</v>
      </c>
    </row>
    <row r="8" spans="2:9" ht="15.75" thickBot="1" x14ac:dyDescent="0.3">
      <c r="B8" s="333" t="s">
        <v>91</v>
      </c>
      <c r="C8" s="221">
        <v>3</v>
      </c>
      <c r="D8" s="76">
        <v>0.22484461141646292</v>
      </c>
      <c r="E8" s="76">
        <v>0.47626996778892516</v>
      </c>
      <c r="F8" s="76">
        <v>0.58928577841392971</v>
      </c>
      <c r="G8" s="76">
        <v>0.76961344302965906</v>
      </c>
      <c r="H8" s="76">
        <v>0.45993113499830063</v>
      </c>
      <c r="I8" s="76">
        <v>0.80145530145530153</v>
      </c>
    </row>
    <row r="9" spans="2:9" ht="15.75" thickBot="1" x14ac:dyDescent="0.3">
      <c r="B9" s="333" t="s">
        <v>7</v>
      </c>
      <c r="C9" s="221">
        <v>3</v>
      </c>
      <c r="D9" s="76">
        <v>0.26808270931143574</v>
      </c>
      <c r="E9" s="76">
        <v>0.69269848524989674</v>
      </c>
      <c r="F9" s="76">
        <v>0.58718339780196771</v>
      </c>
      <c r="G9" s="76">
        <v>0.87706433061903533</v>
      </c>
      <c r="H9" s="76">
        <v>0.39950872856604996</v>
      </c>
      <c r="I9" s="76">
        <v>0.3461538461538462</v>
      </c>
    </row>
    <row r="10" spans="2:9" ht="15.75" thickBot="1" x14ac:dyDescent="0.3">
      <c r="B10" s="333" t="s">
        <v>8</v>
      </c>
      <c r="C10" s="221">
        <v>3</v>
      </c>
      <c r="D10" s="76">
        <v>0.21112928489869212</v>
      </c>
      <c r="E10" s="76">
        <v>0.5125788720860841</v>
      </c>
      <c r="F10" s="76">
        <v>0.6031151203591909</v>
      </c>
      <c r="G10" s="76">
        <v>0.88143069534808627</v>
      </c>
      <c r="H10" s="76">
        <v>0.34164010708442993</v>
      </c>
      <c r="I10" s="76">
        <v>0.43555093555093555</v>
      </c>
    </row>
    <row r="11" spans="2:9" ht="15.75" thickBot="1" x14ac:dyDescent="0.3">
      <c r="B11" s="333" t="s">
        <v>9</v>
      </c>
      <c r="C11" s="221">
        <v>3</v>
      </c>
      <c r="D11" s="76">
        <v>0.28388545178359376</v>
      </c>
      <c r="E11" s="76">
        <v>0.58257760362448185</v>
      </c>
      <c r="F11" s="76">
        <v>0.49108696737741353</v>
      </c>
      <c r="G11" s="76">
        <v>0.87177079235663224</v>
      </c>
      <c r="H11" s="76">
        <v>0.4277321207155107</v>
      </c>
      <c r="I11" s="76">
        <v>0.35966735966735969</v>
      </c>
    </row>
    <row r="12" spans="2:9" ht="15.75" thickBot="1" x14ac:dyDescent="0.3">
      <c r="B12" s="333" t="s">
        <v>10</v>
      </c>
      <c r="C12" s="218">
        <v>2</v>
      </c>
      <c r="D12" s="76">
        <v>0.38635394668196105</v>
      </c>
      <c r="E12" s="76">
        <v>0.68710239036325993</v>
      </c>
      <c r="F12" s="76">
        <v>0.78537087672356276</v>
      </c>
      <c r="G12" s="76">
        <v>0.86575363671607508</v>
      </c>
      <c r="H12" s="76">
        <v>0.49259279818009227</v>
      </c>
      <c r="I12" s="76">
        <v>0.65384615384615385</v>
      </c>
    </row>
    <row r="13" spans="2:9" x14ac:dyDescent="0.25">
      <c r="B13" s="333" t="s">
        <v>92</v>
      </c>
      <c r="C13" s="215">
        <v>2</v>
      </c>
      <c r="D13" s="76">
        <v>0.36711960231009316</v>
      </c>
      <c r="E13" s="76">
        <v>0.68307608227338279</v>
      </c>
      <c r="F13" s="76">
        <v>0.62360579026722118</v>
      </c>
      <c r="G13" s="76">
        <v>0.81934069575409596</v>
      </c>
      <c r="H13" s="76">
        <v>0.61003019285304261</v>
      </c>
      <c r="I13" s="76">
        <v>0.66112266112266116</v>
      </c>
    </row>
    <row r="14" spans="2:9" x14ac:dyDescent="0.25">
      <c r="B14" s="333" t="s">
        <v>12</v>
      </c>
      <c r="C14" s="219">
        <v>1</v>
      </c>
      <c r="D14" s="76">
        <v>0.54388356724832043</v>
      </c>
      <c r="E14" s="76">
        <v>0.69255338332249528</v>
      </c>
      <c r="F14" s="76">
        <v>0.8583387620564642</v>
      </c>
      <c r="G14" s="76">
        <v>0.78439420488902323</v>
      </c>
      <c r="H14" s="76">
        <v>0.73975085070861291</v>
      </c>
      <c r="I14" s="76">
        <v>0.55821205821205833</v>
      </c>
    </row>
    <row r="15" spans="2:9" x14ac:dyDescent="0.25">
      <c r="B15" s="333" t="s">
        <v>13</v>
      </c>
      <c r="C15" s="216">
        <v>3</v>
      </c>
      <c r="D15" s="76">
        <v>0.38277785856094915</v>
      </c>
      <c r="E15" s="76">
        <v>0.40013703756234148</v>
      </c>
      <c r="F15" s="76">
        <v>0.65138440950307752</v>
      </c>
      <c r="G15" s="76">
        <v>0.83386440692299391</v>
      </c>
      <c r="H15" s="76">
        <v>0.39291511907856319</v>
      </c>
      <c r="I15" s="76">
        <v>0.85446985446985457</v>
      </c>
    </row>
    <row r="16" spans="2:9" x14ac:dyDescent="0.25">
      <c r="B16" s="333" t="s">
        <v>14</v>
      </c>
      <c r="C16" s="216">
        <v>3</v>
      </c>
      <c r="D16" s="76">
        <v>0.26212360868814283</v>
      </c>
      <c r="E16" s="76">
        <v>0.71791302363067255</v>
      </c>
      <c r="F16" s="76">
        <v>0.67985608333915881</v>
      </c>
      <c r="G16" s="76">
        <v>0.76191676432792388</v>
      </c>
      <c r="H16" s="76">
        <v>0.41288648509774356</v>
      </c>
      <c r="I16" s="76">
        <v>0.7640332640332641</v>
      </c>
    </row>
    <row r="17" spans="2:9" x14ac:dyDescent="0.25">
      <c r="B17" s="333" t="s">
        <v>93</v>
      </c>
      <c r="C17" s="215">
        <v>2</v>
      </c>
      <c r="D17" s="76">
        <v>0.34258923350494602</v>
      </c>
      <c r="E17" s="76">
        <v>0.72851491289807802</v>
      </c>
      <c r="F17" s="76">
        <v>0.75810925856084099</v>
      </c>
      <c r="G17" s="76">
        <v>0.91212552429037186</v>
      </c>
      <c r="H17" s="76">
        <v>0.59951145978511422</v>
      </c>
      <c r="I17" s="76">
        <v>0.77546777546777557</v>
      </c>
    </row>
    <row r="18" spans="2:9" x14ac:dyDescent="0.25">
      <c r="B18" s="333" t="s">
        <v>94</v>
      </c>
      <c r="C18" s="216">
        <v>3</v>
      </c>
      <c r="D18" s="76">
        <v>0.20454946853906267</v>
      </c>
      <c r="E18" s="76">
        <v>0.33938307874898643</v>
      </c>
      <c r="F18" s="76">
        <v>0.71456680803162387</v>
      </c>
      <c r="G18" s="76">
        <v>0.73646370619335066</v>
      </c>
      <c r="H18" s="76">
        <v>0.59593003739007233</v>
      </c>
      <c r="I18" s="76">
        <v>0.99168399168399168</v>
      </c>
    </row>
    <row r="19" spans="2:9" x14ac:dyDescent="0.25">
      <c r="B19" s="333" t="s">
        <v>17</v>
      </c>
      <c r="C19" s="216">
        <v>3</v>
      </c>
      <c r="D19" s="76">
        <v>0.3399389577276955</v>
      </c>
      <c r="E19" s="76">
        <v>0.699304584436101</v>
      </c>
      <c r="F19" s="76">
        <v>0.65644868838980597</v>
      </c>
      <c r="G19" s="76">
        <v>0.85425593388905718</v>
      </c>
      <c r="H19" s="76">
        <v>0.47258039147172343</v>
      </c>
      <c r="I19" s="76">
        <v>0.92723492723492729</v>
      </c>
    </row>
    <row r="20" spans="2:9" x14ac:dyDescent="0.25">
      <c r="B20" s="333" t="s">
        <v>18</v>
      </c>
      <c r="C20" s="216">
        <v>3</v>
      </c>
      <c r="D20" s="76">
        <v>0.33171614097638985</v>
      </c>
      <c r="E20" s="76">
        <v>0.4857620126971044</v>
      </c>
      <c r="F20" s="76">
        <v>0.57976468085436916</v>
      </c>
      <c r="G20" s="76">
        <v>0.82536203917882056</v>
      </c>
      <c r="H20" s="76">
        <v>0.494012508710647</v>
      </c>
      <c r="I20" s="76">
        <v>0.56964656964656979</v>
      </c>
    </row>
    <row r="21" spans="2:9" x14ac:dyDescent="0.25">
      <c r="B21" s="333" t="s">
        <v>19</v>
      </c>
      <c r="C21" s="216">
        <v>3</v>
      </c>
      <c r="D21" s="76">
        <v>0.27415982455948501</v>
      </c>
      <c r="E21" s="76">
        <v>0.39313523299284681</v>
      </c>
      <c r="F21" s="76">
        <v>0.50495619767197564</v>
      </c>
      <c r="G21" s="76">
        <v>0.89846812851780322</v>
      </c>
      <c r="H21" s="76">
        <v>0.38511107480269147</v>
      </c>
      <c r="I21" s="76">
        <v>0.76715176715176725</v>
      </c>
    </row>
    <row r="22" spans="2:9" x14ac:dyDescent="0.25">
      <c r="B22" s="333" t="s">
        <v>20</v>
      </c>
      <c r="C22" s="216">
        <v>3</v>
      </c>
      <c r="D22" s="76">
        <v>0.34514327685941604</v>
      </c>
      <c r="E22" s="76">
        <v>0.57210171286917633</v>
      </c>
      <c r="F22" s="76">
        <v>0.6570993979906844</v>
      </c>
      <c r="G22" s="76">
        <v>0.85228548864426124</v>
      </c>
      <c r="H22" s="76">
        <v>0.50396504933700492</v>
      </c>
      <c r="I22" s="76">
        <v>0.84719334719334716</v>
      </c>
    </row>
    <row r="23" spans="2:9" x14ac:dyDescent="0.25">
      <c r="B23" s="333" t="s">
        <v>21</v>
      </c>
      <c r="C23" s="215">
        <v>2</v>
      </c>
      <c r="D23" s="76">
        <v>0.375126485031753</v>
      </c>
      <c r="E23" s="76">
        <v>0.75670415742304264</v>
      </c>
      <c r="F23" s="76">
        <v>0.74431043145750997</v>
      </c>
      <c r="G23" s="76">
        <v>0.89004245007233929</v>
      </c>
      <c r="H23" s="76">
        <v>0.70955608090616007</v>
      </c>
      <c r="I23" s="76">
        <v>0.77027027027027029</v>
      </c>
    </row>
    <row r="24" spans="2:9" x14ac:dyDescent="0.25">
      <c r="B24" s="333" t="s">
        <v>22</v>
      </c>
      <c r="C24" s="216">
        <v>3</v>
      </c>
      <c r="D24" s="76">
        <v>0.22331052095651457</v>
      </c>
      <c r="E24" s="76">
        <v>0.39739178581909884</v>
      </c>
      <c r="F24" s="76">
        <v>0.6996740135066728</v>
      </c>
      <c r="G24" s="76">
        <v>0.76078087042102516</v>
      </c>
      <c r="H24" s="76">
        <v>0.23333717286089806</v>
      </c>
      <c r="I24" s="76">
        <v>0.83783783783783794</v>
      </c>
    </row>
    <row r="25" spans="2:9" x14ac:dyDescent="0.25">
      <c r="B25" s="333" t="s">
        <v>23</v>
      </c>
      <c r="C25" s="216">
        <v>3</v>
      </c>
      <c r="D25" s="76">
        <v>0.30181345684942634</v>
      </c>
      <c r="E25" s="76">
        <v>0.56517446877595234</v>
      </c>
      <c r="F25" s="76">
        <v>0.67057068753693672</v>
      </c>
      <c r="G25" s="76">
        <v>0.74077710428493437</v>
      </c>
      <c r="H25" s="76">
        <v>0.53139012777480665</v>
      </c>
      <c r="I25" s="76">
        <v>0.83264033264033277</v>
      </c>
    </row>
    <row r="26" spans="2:9" x14ac:dyDescent="0.25">
      <c r="B26" s="333" t="s">
        <v>24</v>
      </c>
      <c r="C26" s="215">
        <v>2</v>
      </c>
      <c r="D26" s="76">
        <v>0.43692978154301421</v>
      </c>
      <c r="E26" s="76">
        <v>0.68987937193310156</v>
      </c>
      <c r="F26" s="76">
        <v>0.76855159629152414</v>
      </c>
      <c r="G26" s="76">
        <v>0.78089281485138673</v>
      </c>
      <c r="H26" s="76">
        <v>0.7220285233148025</v>
      </c>
      <c r="I26" s="76">
        <v>0.96777546777546786</v>
      </c>
    </row>
    <row r="27" spans="2:9" x14ac:dyDescent="0.25">
      <c r="B27" s="333" t="s">
        <v>25</v>
      </c>
      <c r="C27" s="217">
        <v>4</v>
      </c>
      <c r="D27" s="76">
        <v>3.4702692214275639E-2</v>
      </c>
      <c r="E27" s="76">
        <v>0.50363661005866855</v>
      </c>
      <c r="F27" s="76">
        <v>0.77853878671046661</v>
      </c>
      <c r="G27" s="76">
        <v>0.82230238572654257</v>
      </c>
      <c r="H27" s="76">
        <v>0.32302305723494579</v>
      </c>
      <c r="I27" s="76">
        <v>0.36902286902286907</v>
      </c>
    </row>
    <row r="28" spans="2:9" x14ac:dyDescent="0.25">
      <c r="B28" s="333" t="s">
        <v>26</v>
      </c>
      <c r="C28" s="217">
        <v>4</v>
      </c>
      <c r="D28" s="76">
        <v>0.29158170508407649</v>
      </c>
      <c r="E28" s="76">
        <v>0.53159671395298835</v>
      </c>
      <c r="F28" s="76">
        <v>0.89856590851054052</v>
      </c>
      <c r="G28" s="76">
        <v>0.9378609385648955</v>
      </c>
      <c r="H28" s="76">
        <v>0.32376398946595325</v>
      </c>
      <c r="I28" s="76">
        <v>0.84511434511434513</v>
      </c>
    </row>
    <row r="29" spans="2:9" x14ac:dyDescent="0.25">
      <c r="B29" s="333" t="s">
        <v>27</v>
      </c>
      <c r="C29" s="216">
        <v>3</v>
      </c>
      <c r="D29" s="76">
        <v>0.31628402901576608</v>
      </c>
      <c r="E29" s="76">
        <v>0.5217028552874422</v>
      </c>
      <c r="F29" s="76">
        <v>0.50118427133614052</v>
      </c>
      <c r="G29" s="76">
        <v>0.87033285757604784</v>
      </c>
      <c r="H29" s="76">
        <v>0.32434066882130036</v>
      </c>
      <c r="I29" s="76">
        <v>0.29209979209979214</v>
      </c>
    </row>
    <row r="30" spans="2:9" x14ac:dyDescent="0.25">
      <c r="B30" s="333" t="s">
        <v>28</v>
      </c>
      <c r="C30" s="216">
        <v>3</v>
      </c>
      <c r="D30" s="76">
        <v>0.37719929044560052</v>
      </c>
      <c r="E30" s="76">
        <v>0.71013164593151201</v>
      </c>
      <c r="F30" s="76">
        <v>0.6523883463042538</v>
      </c>
      <c r="G30" s="76">
        <v>0.8091076299162534</v>
      </c>
      <c r="H30" s="76">
        <v>0.46624741202378223</v>
      </c>
      <c r="I30" s="76">
        <v>0.51663201663201674</v>
      </c>
    </row>
    <row r="31" spans="2:9" x14ac:dyDescent="0.25">
      <c r="B31" s="333" t="s">
        <v>29</v>
      </c>
      <c r="C31" s="216">
        <v>3</v>
      </c>
      <c r="D31" s="76">
        <v>9.6807503764995625E-2</v>
      </c>
      <c r="E31" s="76">
        <v>0.48770097712576588</v>
      </c>
      <c r="F31" s="76">
        <v>0.59075897313154846</v>
      </c>
      <c r="G31" s="76">
        <v>0.7424261221970736</v>
      </c>
      <c r="H31" s="76">
        <v>0.4871687503205383</v>
      </c>
      <c r="I31" s="76">
        <v>0.72141372141372151</v>
      </c>
    </row>
    <row r="32" spans="2:9" x14ac:dyDescent="0.25">
      <c r="B32" s="333" t="s">
        <v>95</v>
      </c>
      <c r="C32" s="215">
        <v>2</v>
      </c>
      <c r="D32" s="76">
        <v>0.33189392085829894</v>
      </c>
      <c r="E32" s="76">
        <v>0.60300643017261601</v>
      </c>
      <c r="F32" s="76">
        <v>0.81202497114350181</v>
      </c>
      <c r="G32" s="76">
        <v>0.90923789645201147</v>
      </c>
      <c r="H32" s="76">
        <v>0.60888538927648861</v>
      </c>
      <c r="I32" s="76">
        <v>0.86902286902286907</v>
      </c>
    </row>
    <row r="33" spans="2:9" x14ac:dyDescent="0.25">
      <c r="B33" s="333" t="s">
        <v>31</v>
      </c>
      <c r="C33" s="215">
        <v>2</v>
      </c>
      <c r="D33" s="76">
        <v>0.3017057028230487</v>
      </c>
      <c r="E33" s="76">
        <v>0.65186538808056427</v>
      </c>
      <c r="F33" s="76">
        <v>0.68711537514598464</v>
      </c>
      <c r="G33" s="76">
        <v>0.90856364129213285</v>
      </c>
      <c r="H33" s="76">
        <v>0.55426359910166023</v>
      </c>
      <c r="I33" s="76">
        <v>0.76299376299376298</v>
      </c>
    </row>
    <row r="34" spans="2:9" x14ac:dyDescent="0.25">
      <c r="B34" s="333" t="s">
        <v>32</v>
      </c>
      <c r="C34" s="215">
        <v>2</v>
      </c>
      <c r="D34" s="76">
        <v>0.23156706780249803</v>
      </c>
      <c r="E34" s="76">
        <v>0.82808043670046549</v>
      </c>
      <c r="F34" s="76">
        <v>0.63482725884506697</v>
      </c>
      <c r="G34" s="76">
        <v>0.92927778249634918</v>
      </c>
      <c r="H34" s="76">
        <v>0.52023602907235311</v>
      </c>
      <c r="I34" s="76">
        <v>0.24012474012474017</v>
      </c>
    </row>
    <row r="35" spans="2:9" x14ac:dyDescent="0.25">
      <c r="B35" s="333" t="s">
        <v>33</v>
      </c>
      <c r="C35" s="215">
        <v>2</v>
      </c>
      <c r="D35" s="76">
        <v>0.37405097689653349</v>
      </c>
      <c r="E35" s="76">
        <v>0.71841423054245024</v>
      </c>
      <c r="F35" s="76">
        <v>0.74049867191065255</v>
      </c>
      <c r="G35" s="76">
        <v>0.83881087329155435</v>
      </c>
      <c r="H35" s="76">
        <v>0.72071245414819374</v>
      </c>
      <c r="I35" s="76">
        <v>0.77546777546777557</v>
      </c>
    </row>
    <row r="36" spans="2:9" x14ac:dyDescent="0.25">
      <c r="B36" s="333" t="s">
        <v>34</v>
      </c>
      <c r="C36" s="219">
        <v>1</v>
      </c>
      <c r="D36" s="76">
        <v>0.63358697214408732</v>
      </c>
      <c r="E36" s="76">
        <v>0.71172478932565475</v>
      </c>
      <c r="F36" s="76">
        <v>0.78846674003893424</v>
      </c>
      <c r="G36" s="76">
        <v>0.80969673076228388</v>
      </c>
      <c r="H36" s="76">
        <v>0.73907998246128959</v>
      </c>
      <c r="I36" s="76">
        <v>0.93139293139293156</v>
      </c>
    </row>
    <row r="37" spans="2:9" x14ac:dyDescent="0.25">
      <c r="B37" s="333" t="s">
        <v>35</v>
      </c>
      <c r="C37" s="216">
        <v>3</v>
      </c>
      <c r="D37" s="76">
        <v>0.20200706369699606</v>
      </c>
      <c r="E37" s="76">
        <v>0.33450756037011964</v>
      </c>
      <c r="F37" s="76">
        <v>0.57682701525374114</v>
      </c>
      <c r="G37" s="76">
        <v>0.79523142124180779</v>
      </c>
      <c r="H37" s="76">
        <v>0.19658924155503121</v>
      </c>
      <c r="I37" s="76">
        <v>0.70790020790020802</v>
      </c>
    </row>
    <row r="38" spans="2:9" x14ac:dyDescent="0.25">
      <c r="B38" s="333" t="s">
        <v>36</v>
      </c>
      <c r="C38" s="216">
        <v>3</v>
      </c>
      <c r="D38" s="76">
        <v>0.26839364988680453</v>
      </c>
      <c r="E38" s="76">
        <v>0.51646725281724248</v>
      </c>
      <c r="F38" s="76">
        <v>0.59953380705265569</v>
      </c>
      <c r="G38" s="76">
        <v>0.81802120274757473</v>
      </c>
      <c r="H38" s="76">
        <v>0.51422277032284402</v>
      </c>
      <c r="I38" s="76">
        <v>0.88045738045738053</v>
      </c>
    </row>
    <row r="39" spans="2:9" x14ac:dyDescent="0.25">
      <c r="B39" s="333" t="s">
        <v>37</v>
      </c>
      <c r="C39" s="272">
        <v>5</v>
      </c>
      <c r="D39" s="76">
        <v>0.28627457257142025</v>
      </c>
      <c r="E39" s="76">
        <v>0.66298558306862443</v>
      </c>
      <c r="F39" s="76">
        <v>0.64616982127142741</v>
      </c>
      <c r="G39" s="76">
        <v>0.4663825999866516</v>
      </c>
      <c r="H39" s="76">
        <v>0.4185516534089585</v>
      </c>
      <c r="I39" s="76">
        <v>0.64449064449064464</v>
      </c>
    </row>
    <row r="40" spans="2:9" x14ac:dyDescent="0.25">
      <c r="B40" s="333" t="s">
        <v>38</v>
      </c>
      <c r="C40" s="215">
        <v>2</v>
      </c>
      <c r="D40" s="76">
        <v>0.3995797359197053</v>
      </c>
      <c r="E40" s="76">
        <v>0.67879366893152182</v>
      </c>
      <c r="F40" s="76">
        <v>0.74319316391785561</v>
      </c>
      <c r="G40" s="76">
        <v>0.74876596776485793</v>
      </c>
      <c r="H40" s="76">
        <v>0.68399033882804783</v>
      </c>
      <c r="I40" s="76">
        <v>0.83783783783783794</v>
      </c>
    </row>
    <row r="41" spans="2:9" x14ac:dyDescent="0.25">
      <c r="B41" s="333" t="s">
        <v>96</v>
      </c>
      <c r="C41" s="215">
        <v>2</v>
      </c>
      <c r="D41" s="76">
        <v>0.3268675565326507</v>
      </c>
      <c r="E41" s="76">
        <v>0.67617317288453704</v>
      </c>
      <c r="F41" s="76">
        <v>0.70358070558681185</v>
      </c>
      <c r="G41" s="76">
        <v>0.73841029751022358</v>
      </c>
      <c r="H41" s="76">
        <v>0.55587732485442898</v>
      </c>
      <c r="I41" s="76">
        <v>0.74532224532224545</v>
      </c>
    </row>
    <row r="42" spans="2:9" x14ac:dyDescent="0.25">
      <c r="B42" s="333" t="s">
        <v>97</v>
      </c>
      <c r="C42" s="219">
        <v>1</v>
      </c>
      <c r="D42" s="76">
        <v>0.63386667078462733</v>
      </c>
      <c r="E42" s="76">
        <v>0.73695813586097947</v>
      </c>
      <c r="F42" s="76">
        <v>0.82016699922240643</v>
      </c>
      <c r="G42" s="76">
        <v>0.68279875812582869</v>
      </c>
      <c r="H42" s="76">
        <v>0.70229327460747903</v>
      </c>
      <c r="I42" s="76">
        <v>0.97505197505197505</v>
      </c>
    </row>
    <row r="43" spans="2:9" x14ac:dyDescent="0.25">
      <c r="B43" s="333" t="s">
        <v>41</v>
      </c>
      <c r="C43" s="217">
        <v>4</v>
      </c>
      <c r="D43" s="76">
        <v>0.28067885904847684</v>
      </c>
      <c r="E43" s="76">
        <v>0.55021198071795641</v>
      </c>
      <c r="F43" s="76">
        <v>0.78137758158619308</v>
      </c>
      <c r="G43" s="76">
        <v>0.80268302749334974</v>
      </c>
      <c r="H43" s="76">
        <v>0.34666132574271485</v>
      </c>
      <c r="I43" s="76">
        <v>0.67463617463617476</v>
      </c>
    </row>
    <row r="44" spans="2:9" x14ac:dyDescent="0.25">
      <c r="B44" s="333" t="s">
        <v>42</v>
      </c>
      <c r="C44" s="217">
        <v>4</v>
      </c>
      <c r="D44" s="76">
        <v>0.29357346530618028</v>
      </c>
      <c r="E44" s="76">
        <v>0.72835522433127009</v>
      </c>
      <c r="F44" s="76">
        <v>0.83584179897695954</v>
      </c>
      <c r="G44" s="76">
        <v>0.87264438092777241</v>
      </c>
      <c r="H44" s="76">
        <v>0.42202110036682189</v>
      </c>
      <c r="I44" s="76">
        <v>0.41060291060291065</v>
      </c>
    </row>
    <row r="45" spans="2:9" x14ac:dyDescent="0.25">
      <c r="B45" s="333" t="s">
        <v>43</v>
      </c>
      <c r="C45" s="215">
        <v>2</v>
      </c>
      <c r="D45" s="76">
        <v>0.26197979636921209</v>
      </c>
      <c r="E45" s="76">
        <v>0.76184944065481885</v>
      </c>
      <c r="F45" s="76">
        <v>0.87150050770368059</v>
      </c>
      <c r="G45" s="76">
        <v>0.92796494495922333</v>
      </c>
      <c r="H45" s="76">
        <v>0.57210162761769778</v>
      </c>
      <c r="I45" s="76">
        <v>0.71621621621621623</v>
      </c>
    </row>
    <row r="46" spans="2:9" x14ac:dyDescent="0.25">
      <c r="B46" s="333" t="s">
        <v>44</v>
      </c>
      <c r="C46" s="217">
        <v>4</v>
      </c>
      <c r="D46" s="76">
        <v>0.29295167165230329</v>
      </c>
      <c r="E46" s="76">
        <v>0.57274190262996161</v>
      </c>
      <c r="F46" s="76">
        <v>0.80626993908035294</v>
      </c>
      <c r="G46" s="76">
        <v>0.84472314881683663</v>
      </c>
      <c r="H46" s="76">
        <v>0.49930582715750782</v>
      </c>
      <c r="I46" s="76">
        <v>0.69126819126819139</v>
      </c>
    </row>
    <row r="47" spans="2:9" x14ac:dyDescent="0.25">
      <c r="B47" s="333" t="s">
        <v>45</v>
      </c>
      <c r="C47" s="215">
        <v>2</v>
      </c>
      <c r="D47" s="76">
        <v>0.39589584450246518</v>
      </c>
      <c r="E47" s="76">
        <v>0.77648528312473286</v>
      </c>
      <c r="F47" s="76">
        <v>0.90477389673818243</v>
      </c>
      <c r="G47" s="76">
        <v>0.92292627169771202</v>
      </c>
      <c r="H47" s="76">
        <v>0.51669198984831621</v>
      </c>
      <c r="I47" s="76">
        <v>0.70374220374220386</v>
      </c>
    </row>
    <row r="48" spans="2:9" x14ac:dyDescent="0.25">
      <c r="B48" s="333" t="s">
        <v>98</v>
      </c>
      <c r="C48" s="215">
        <v>2</v>
      </c>
      <c r="D48" s="76">
        <v>0.39026281093463783</v>
      </c>
      <c r="E48" s="76">
        <v>0.69441771948087627</v>
      </c>
      <c r="F48" s="76">
        <v>0.83539541026091724</v>
      </c>
      <c r="G48" s="76">
        <v>0.88945901643022207</v>
      </c>
      <c r="H48" s="76">
        <v>0.61128615810075226</v>
      </c>
      <c r="I48" s="76">
        <v>0.66216216216216217</v>
      </c>
    </row>
    <row r="49" spans="2:9" x14ac:dyDescent="0.25">
      <c r="B49" s="333" t="s">
        <v>47</v>
      </c>
      <c r="C49" s="219">
        <v>1</v>
      </c>
      <c r="D49" s="76">
        <v>0.61814382874636031</v>
      </c>
      <c r="E49" s="76">
        <v>0.75701007097854411</v>
      </c>
      <c r="F49" s="76">
        <v>0.80355841354035029</v>
      </c>
      <c r="G49" s="76">
        <v>0.77339130165906067</v>
      </c>
      <c r="H49" s="76">
        <v>0.75077364000233393</v>
      </c>
      <c r="I49" s="76">
        <v>0.83575883575883581</v>
      </c>
    </row>
    <row r="50" spans="2:9" x14ac:dyDescent="0.25">
      <c r="B50" s="333" t="s">
        <v>48</v>
      </c>
      <c r="C50" s="219">
        <v>1</v>
      </c>
      <c r="D50" s="76">
        <v>0.94790159189580325</v>
      </c>
      <c r="E50" s="76">
        <v>0.80546696403679952</v>
      </c>
      <c r="F50" s="76">
        <v>0.65579305230359575</v>
      </c>
      <c r="G50" s="76">
        <v>0.64553819165900672</v>
      </c>
      <c r="H50" s="76">
        <v>0.82174041139918574</v>
      </c>
      <c r="I50" s="76">
        <v>0.1694386694386695</v>
      </c>
    </row>
    <row r="51" spans="2:9" x14ac:dyDescent="0.25">
      <c r="B51" s="333" t="s">
        <v>49</v>
      </c>
      <c r="C51" s="217">
        <v>4</v>
      </c>
      <c r="D51" s="76">
        <v>0.30162586061334901</v>
      </c>
      <c r="E51" s="76">
        <v>0.58221881698561073</v>
      </c>
      <c r="F51" s="76">
        <v>0.9252360757387067</v>
      </c>
      <c r="G51" s="76">
        <v>0.88460063291061342</v>
      </c>
      <c r="H51" s="76">
        <v>0.29490111432628668</v>
      </c>
      <c r="I51" s="76">
        <v>0.40540540540540548</v>
      </c>
    </row>
    <row r="52" spans="2:9" x14ac:dyDescent="0.25">
      <c r="B52" s="333" t="s">
        <v>50</v>
      </c>
      <c r="C52" s="215">
        <v>2</v>
      </c>
      <c r="D52" s="76">
        <v>0.37527501733139207</v>
      </c>
      <c r="E52" s="76">
        <v>0.62697290714985954</v>
      </c>
      <c r="F52" s="76">
        <v>0.88439172697595692</v>
      </c>
      <c r="G52" s="76">
        <v>0.89581317871596922</v>
      </c>
      <c r="H52" s="76">
        <v>0.74236590919830958</v>
      </c>
      <c r="I52" s="76">
        <v>0.80561330561330569</v>
      </c>
    </row>
    <row r="53" spans="2:9" x14ac:dyDescent="0.25">
      <c r="B53" s="333" t="s">
        <v>51</v>
      </c>
      <c r="C53" s="215">
        <v>2</v>
      </c>
      <c r="D53" s="76">
        <v>0.58275192037503121</v>
      </c>
      <c r="E53" s="76">
        <v>0.82871554570163686</v>
      </c>
      <c r="F53" s="76">
        <v>0.88879628774586772</v>
      </c>
      <c r="G53" s="76">
        <v>0.87045367260030282</v>
      </c>
      <c r="H53" s="76">
        <v>0.73795456369259549</v>
      </c>
      <c r="I53" s="76">
        <v>0.9417879417879419</v>
      </c>
    </row>
    <row r="54" spans="2:9" x14ac:dyDescent="0.25">
      <c r="B54" s="333" t="s">
        <v>52</v>
      </c>
      <c r="C54" s="219">
        <v>1</v>
      </c>
      <c r="D54" s="76">
        <v>0.53561910964432102</v>
      </c>
      <c r="E54" s="76">
        <v>0.62770566249465898</v>
      </c>
      <c r="F54" s="76">
        <v>0.78290241689774409</v>
      </c>
      <c r="G54" s="76">
        <v>0.80721099505098359</v>
      </c>
      <c r="H54" s="76">
        <v>0.79841373940894123</v>
      </c>
      <c r="I54" s="76">
        <v>0.88357588357588357</v>
      </c>
    </row>
    <row r="55" spans="2:9" x14ac:dyDescent="0.25">
      <c r="B55" s="333" t="s">
        <v>99</v>
      </c>
      <c r="C55" s="215">
        <v>2</v>
      </c>
      <c r="D55" s="76">
        <v>0.18665514552537621</v>
      </c>
      <c r="E55" s="76">
        <v>0.62716245362577538</v>
      </c>
      <c r="F55" s="76">
        <v>0.7349599820757442</v>
      </c>
      <c r="G55" s="76">
        <v>0.9022091857712341</v>
      </c>
      <c r="H55" s="76">
        <v>0.60281341998501892</v>
      </c>
      <c r="I55" s="76">
        <v>0.95945945945945954</v>
      </c>
    </row>
    <row r="56" spans="2:9" x14ac:dyDescent="0.25">
      <c r="B56" s="333" t="s">
        <v>100</v>
      </c>
      <c r="C56" s="215">
        <v>2</v>
      </c>
      <c r="D56" s="76">
        <v>0.33188862635265048</v>
      </c>
      <c r="E56" s="76">
        <v>0.65694041976980366</v>
      </c>
      <c r="F56" s="76">
        <v>0.75693294331871264</v>
      </c>
      <c r="G56" s="76">
        <v>0.88729774196240307</v>
      </c>
      <c r="H56" s="76">
        <v>0.78141716575749476</v>
      </c>
      <c r="I56" s="76">
        <v>0.94698544698544707</v>
      </c>
    </row>
    <row r="57" spans="2:9" x14ac:dyDescent="0.25">
      <c r="B57" s="333" t="s">
        <v>55</v>
      </c>
      <c r="C57" s="219">
        <v>1</v>
      </c>
      <c r="D57" s="76">
        <v>0.51481442947096678</v>
      </c>
      <c r="E57" s="76">
        <v>0.66525136346241842</v>
      </c>
      <c r="F57" s="76">
        <v>0.74914204358954228</v>
      </c>
      <c r="G57" s="76">
        <v>0.81894912847369816</v>
      </c>
      <c r="H57" s="76">
        <v>0.83947301619957138</v>
      </c>
      <c r="I57" s="76">
        <v>0.99480249480249483</v>
      </c>
    </row>
    <row r="58" spans="2:9" x14ac:dyDescent="0.25">
      <c r="B58" s="333" t="s">
        <v>56</v>
      </c>
      <c r="C58" s="219">
        <v>1</v>
      </c>
      <c r="D58" s="76">
        <v>0.41259870201900933</v>
      </c>
      <c r="E58" s="76">
        <v>0.55994676543603228</v>
      </c>
      <c r="F58" s="76">
        <v>0.58657546651538639</v>
      </c>
      <c r="G58" s="76">
        <v>0.71317922561216895</v>
      </c>
      <c r="H58" s="76">
        <v>0.80318268135708992</v>
      </c>
      <c r="I58" s="76">
        <v>0.21517671517671522</v>
      </c>
    </row>
    <row r="59" spans="2:9" x14ac:dyDescent="0.25">
      <c r="B59" s="333" t="s">
        <v>57</v>
      </c>
      <c r="C59" s="275">
        <v>6</v>
      </c>
      <c r="D59" s="76">
        <v>0.37368437946776112</v>
      </c>
      <c r="E59" s="76">
        <v>0.71815821293206417</v>
      </c>
      <c r="F59" s="76">
        <v>0.53896097319828962</v>
      </c>
      <c r="G59" s="76">
        <v>0.47596276882662381</v>
      </c>
      <c r="H59" s="76">
        <v>0.84119695891547153</v>
      </c>
      <c r="I59" s="76">
        <v>0.98960498960498966</v>
      </c>
    </row>
    <row r="60" spans="2:9" x14ac:dyDescent="0.25">
      <c r="B60" s="333" t="s">
        <v>58</v>
      </c>
      <c r="C60" s="215">
        <v>2</v>
      </c>
      <c r="D60" s="76">
        <v>0.27798671000915426</v>
      </c>
      <c r="E60" s="76">
        <v>0.63886623528267872</v>
      </c>
      <c r="F60" s="76">
        <v>0.71946605085839754</v>
      </c>
      <c r="G60" s="76">
        <v>0.88916752833604307</v>
      </c>
      <c r="H60" s="76">
        <v>0.70981217573099264</v>
      </c>
      <c r="I60" s="76">
        <v>0.88669438669438672</v>
      </c>
    </row>
    <row r="61" spans="2:9" x14ac:dyDescent="0.25">
      <c r="B61" s="333" t="s">
        <v>59</v>
      </c>
      <c r="C61" s="215">
        <v>2</v>
      </c>
      <c r="D61" s="76">
        <v>0.38490343668364274</v>
      </c>
      <c r="E61" s="76">
        <v>0.67415117908055266</v>
      </c>
      <c r="F61" s="76">
        <v>0.75202079393943055</v>
      </c>
      <c r="G61" s="76">
        <v>0.92303683904967648</v>
      </c>
      <c r="H61" s="76">
        <v>0.7574078430505885</v>
      </c>
      <c r="I61" s="76">
        <v>0.8773388773388775</v>
      </c>
    </row>
    <row r="62" spans="2:9" x14ac:dyDescent="0.25">
      <c r="B62" s="333" t="s">
        <v>60</v>
      </c>
      <c r="C62" s="219">
        <v>1</v>
      </c>
      <c r="D62" s="76">
        <v>0.66370925058093044</v>
      </c>
      <c r="E62" s="76">
        <v>0.82689972150934443</v>
      </c>
      <c r="F62" s="76">
        <v>0.76673303936959403</v>
      </c>
      <c r="G62" s="76">
        <v>0.8055806035927674</v>
      </c>
      <c r="H62" s="76">
        <v>0.77541818815879959</v>
      </c>
      <c r="I62" s="76">
        <v>0.97193347193347213</v>
      </c>
    </row>
    <row r="63" spans="2:9" x14ac:dyDescent="0.25">
      <c r="B63" s="333" t="s">
        <v>61</v>
      </c>
      <c r="C63" s="272">
        <v>5</v>
      </c>
      <c r="D63" s="76">
        <v>0.19630992614531526</v>
      </c>
      <c r="E63" s="76">
        <v>0.52950908283625164</v>
      </c>
      <c r="F63" s="76">
        <v>0.6667564485655274</v>
      </c>
      <c r="G63" s="76">
        <v>0.56917438151705435</v>
      </c>
      <c r="H63" s="76">
        <v>0.3689846469487239</v>
      </c>
      <c r="I63" s="76">
        <v>0.67463617463617476</v>
      </c>
    </row>
    <row r="64" spans="2:9" x14ac:dyDescent="0.25">
      <c r="B64" s="333" t="s">
        <v>62</v>
      </c>
      <c r="C64" s="217">
        <v>4</v>
      </c>
      <c r="D64" s="76">
        <v>0.22702667894104259</v>
      </c>
      <c r="E64" s="76">
        <v>0.58716124024680583</v>
      </c>
      <c r="F64" s="76">
        <v>0.67395915111791183</v>
      </c>
      <c r="G64" s="76">
        <v>0.75878227767008166</v>
      </c>
      <c r="H64" s="76">
        <v>0.35094963660390527</v>
      </c>
      <c r="I64" s="76">
        <v>0.57588357588357597</v>
      </c>
    </row>
    <row r="65" spans="2:9" x14ac:dyDescent="0.25">
      <c r="B65" s="333" t="s">
        <v>63</v>
      </c>
      <c r="C65" s="215">
        <v>2</v>
      </c>
      <c r="D65" s="76">
        <v>0.4307605869107522</v>
      </c>
      <c r="E65" s="76">
        <v>0.70959891458222391</v>
      </c>
      <c r="F65" s="76">
        <v>0.81515504176748588</v>
      </c>
      <c r="G65" s="76">
        <v>0.81952984024905984</v>
      </c>
      <c r="H65" s="76">
        <v>0.60859679156604851</v>
      </c>
      <c r="I65" s="76">
        <v>0.6133056133056134</v>
      </c>
    </row>
    <row r="66" spans="2:9" x14ac:dyDescent="0.25">
      <c r="B66" s="333" t="s">
        <v>64</v>
      </c>
      <c r="C66" s="215">
        <v>2</v>
      </c>
      <c r="D66" s="76">
        <v>0.33018820950304523</v>
      </c>
      <c r="E66" s="76">
        <v>0.68184921519513519</v>
      </c>
      <c r="F66" s="76">
        <v>0.67995586864029101</v>
      </c>
      <c r="G66" s="76">
        <v>0.77722649296686452</v>
      </c>
      <c r="H66" s="76">
        <v>0.60233934524106947</v>
      </c>
      <c r="I66" s="76">
        <v>0.60810810810810811</v>
      </c>
    </row>
    <row r="67" spans="2:9" x14ac:dyDescent="0.25">
      <c r="B67" s="333" t="s">
        <v>65</v>
      </c>
      <c r="C67" s="219">
        <v>1</v>
      </c>
      <c r="D67" s="76">
        <v>0.62722299124393055</v>
      </c>
      <c r="E67" s="76">
        <v>0.71822947224147515</v>
      </c>
      <c r="F67" s="76">
        <v>0.74852266212020402</v>
      </c>
      <c r="G67" s="76">
        <v>0.7202185447084275</v>
      </c>
      <c r="H67" s="76">
        <v>0.76266957867195984</v>
      </c>
      <c r="I67" s="76">
        <v>0.78586278586278591</v>
      </c>
    </row>
    <row r="68" spans="2:9" x14ac:dyDescent="0.25">
      <c r="B68" s="333" t="s">
        <v>66</v>
      </c>
      <c r="C68" s="272">
        <v>5</v>
      </c>
      <c r="D68" s="76">
        <v>0.25004880235687971</v>
      </c>
      <c r="E68" s="76">
        <v>0.66634896074459227</v>
      </c>
      <c r="F68" s="76">
        <v>0.67604798928917365</v>
      </c>
      <c r="G68" s="76">
        <v>0.5240464591243762</v>
      </c>
      <c r="H68" s="76">
        <v>0.38075117486863019</v>
      </c>
      <c r="I68" s="76">
        <v>0.40436590436590442</v>
      </c>
    </row>
    <row r="69" spans="2:9" x14ac:dyDescent="0.25">
      <c r="B69" s="333" t="s">
        <v>67</v>
      </c>
      <c r="C69" s="272">
        <v>5</v>
      </c>
      <c r="D69" s="76">
        <v>0.17575916465853628</v>
      </c>
      <c r="E69" s="76">
        <v>0.60430794336167304</v>
      </c>
      <c r="F69" s="76">
        <v>0.51784987659094317</v>
      </c>
      <c r="G69" s="76">
        <v>0.53987388964689498</v>
      </c>
      <c r="H69" s="76">
        <v>0.30128224885042321</v>
      </c>
      <c r="I69" s="76">
        <v>0.47401247401247409</v>
      </c>
    </row>
    <row r="70" spans="2:9" x14ac:dyDescent="0.25">
      <c r="B70" s="333" t="s">
        <v>101</v>
      </c>
      <c r="C70" s="272">
        <v>5</v>
      </c>
      <c r="D70" s="76">
        <v>0.18067735277582597</v>
      </c>
      <c r="E70" s="76">
        <v>0.60998163429056695</v>
      </c>
      <c r="F70" s="76">
        <v>0.64462627969951458</v>
      </c>
      <c r="G70" s="76">
        <v>0.40569239008637048</v>
      </c>
      <c r="H70" s="76">
        <v>0.31052640326521658</v>
      </c>
      <c r="I70" s="76">
        <v>0.30249480249480254</v>
      </c>
    </row>
    <row r="71" spans="2:9" x14ac:dyDescent="0.25">
      <c r="B71" s="333" t="s">
        <v>69</v>
      </c>
      <c r="C71" s="215">
        <v>2</v>
      </c>
      <c r="D71" s="76">
        <v>0.46052529870069386</v>
      </c>
      <c r="E71" s="76">
        <v>0.85720305777744477</v>
      </c>
      <c r="F71" s="76">
        <v>0.68716579550583723</v>
      </c>
      <c r="G71" s="76">
        <v>0.58530200499617124</v>
      </c>
      <c r="H71" s="76">
        <v>0.74491898051503536</v>
      </c>
      <c r="I71" s="76">
        <v>0.53846153846153855</v>
      </c>
    </row>
    <row r="72" spans="2:9" x14ac:dyDescent="0.25">
      <c r="B72" s="333" t="s">
        <v>70</v>
      </c>
      <c r="C72" s="217">
        <v>4</v>
      </c>
      <c r="D72" s="76">
        <v>0.2667304472564806</v>
      </c>
      <c r="E72" s="76">
        <v>0.68706487418413031</v>
      </c>
      <c r="F72" s="76">
        <v>0.78613697515910264</v>
      </c>
      <c r="G72" s="76">
        <v>0.84978031336298587</v>
      </c>
      <c r="H72" s="76">
        <v>0.45316706868017631</v>
      </c>
      <c r="I72" s="76">
        <v>0.14656964656964663</v>
      </c>
    </row>
    <row r="73" spans="2:9" x14ac:dyDescent="0.25">
      <c r="B73" s="333" t="s">
        <v>71</v>
      </c>
      <c r="C73" s="217">
        <v>4</v>
      </c>
      <c r="D73" s="76">
        <v>0.15774240231548478</v>
      </c>
      <c r="E73" s="76">
        <v>0.68609331020308773</v>
      </c>
      <c r="F73" s="76">
        <v>0.8566025559516881</v>
      </c>
      <c r="G73" s="76">
        <v>0.7143965403069128</v>
      </c>
      <c r="H73" s="76">
        <v>0.29470436280137774</v>
      </c>
      <c r="I73" s="76">
        <v>0.12266112266112265</v>
      </c>
    </row>
    <row r="74" spans="2:9" x14ac:dyDescent="0.25">
      <c r="B74" s="333" t="s">
        <v>72</v>
      </c>
      <c r="C74" s="272">
        <v>5</v>
      </c>
      <c r="D74" s="76">
        <v>0.10458521814929234</v>
      </c>
      <c r="E74" s="76">
        <v>0.55799194098709859</v>
      </c>
      <c r="F74" s="76">
        <v>0.59417819548140383</v>
      </c>
      <c r="G74" s="76">
        <v>0.4599568136325497</v>
      </c>
      <c r="H74" s="76">
        <v>0.31323039101481281</v>
      </c>
      <c r="I74" s="76">
        <v>0.44490644490644493</v>
      </c>
    </row>
    <row r="75" spans="2:9" x14ac:dyDescent="0.25">
      <c r="B75" s="333" t="s">
        <v>73</v>
      </c>
      <c r="C75" s="217">
        <v>4</v>
      </c>
      <c r="D75" s="76">
        <v>0.25288969184775911</v>
      </c>
      <c r="E75" s="76">
        <v>0.54402010449197757</v>
      </c>
      <c r="F75" s="76">
        <v>0.75325422704428047</v>
      </c>
      <c r="G75" s="76">
        <v>0.67354045338384017</v>
      </c>
      <c r="H75" s="76">
        <v>0.36276296280980358</v>
      </c>
      <c r="I75" s="76">
        <v>0.10291060291060289</v>
      </c>
    </row>
    <row r="76" spans="2:9" x14ac:dyDescent="0.25">
      <c r="B76" s="333" t="s">
        <v>74</v>
      </c>
      <c r="C76" s="272">
        <v>5</v>
      </c>
      <c r="D76" s="76">
        <v>0.18861007321215864</v>
      </c>
      <c r="E76" s="76">
        <v>0.55359708035285005</v>
      </c>
      <c r="F76" s="76">
        <v>0.64690884741147836</v>
      </c>
      <c r="G76" s="76">
        <v>0.50691859008922613</v>
      </c>
      <c r="H76" s="76">
        <v>0.46627036346067224</v>
      </c>
      <c r="I76" s="76">
        <v>0.6850311850311851</v>
      </c>
    </row>
    <row r="77" spans="2:9" x14ac:dyDescent="0.25">
      <c r="B77" s="333" t="s">
        <v>75</v>
      </c>
      <c r="C77" s="217">
        <v>4</v>
      </c>
      <c r="D77" s="76">
        <v>0.17392035414121851</v>
      </c>
      <c r="E77" s="76">
        <v>0.53205881799360055</v>
      </c>
      <c r="F77" s="76">
        <v>0.64227055368037456</v>
      </c>
      <c r="G77" s="76">
        <v>0.75869841762260914</v>
      </c>
      <c r="H77" s="76">
        <v>0.39796659650763455</v>
      </c>
      <c r="I77" s="76">
        <v>0.65384615384615385</v>
      </c>
    </row>
    <row r="78" spans="2:9" x14ac:dyDescent="0.25">
      <c r="B78" s="333" t="s">
        <v>76</v>
      </c>
      <c r="C78" s="217">
        <v>4</v>
      </c>
      <c r="D78" s="76">
        <v>0.21043596193262268</v>
      </c>
      <c r="E78" s="76">
        <v>0.50465189337072702</v>
      </c>
      <c r="F78" s="76">
        <v>0.73918192007212657</v>
      </c>
      <c r="G78" s="76">
        <v>0.65630996358066029</v>
      </c>
      <c r="H78" s="76">
        <v>0.37248890984412786</v>
      </c>
      <c r="I78" s="76">
        <v>0.1580041580041581</v>
      </c>
    </row>
    <row r="79" spans="2:9" x14ac:dyDescent="0.25">
      <c r="B79" s="333" t="s">
        <v>77</v>
      </c>
      <c r="C79" s="215">
        <v>2</v>
      </c>
      <c r="D79" s="76">
        <v>0.45618290824151631</v>
      </c>
      <c r="E79" s="76">
        <v>0.64866040397201541</v>
      </c>
      <c r="F79" s="76">
        <v>0.74170777345205996</v>
      </c>
      <c r="G79" s="76">
        <v>0.74513675077835129</v>
      </c>
      <c r="H79" s="76">
        <v>0.59642166182825196</v>
      </c>
      <c r="I79" s="76">
        <v>0.81081081081081097</v>
      </c>
    </row>
    <row r="80" spans="2:9" x14ac:dyDescent="0.25">
      <c r="B80" s="333" t="s">
        <v>78</v>
      </c>
      <c r="C80" s="217">
        <v>4</v>
      </c>
      <c r="D80" s="76">
        <v>0.32957775234789999</v>
      </c>
      <c r="E80" s="76">
        <v>0.40994150045983963</v>
      </c>
      <c r="F80" s="76">
        <v>0.74002141894380569</v>
      </c>
      <c r="G80" s="76">
        <v>0.68319659124499044</v>
      </c>
      <c r="H80" s="76">
        <v>0.5065595999986221</v>
      </c>
      <c r="I80" s="76">
        <v>0.37733887733887739</v>
      </c>
    </row>
    <row r="81" spans="2:9" x14ac:dyDescent="0.25">
      <c r="B81" s="333" t="s">
        <v>79</v>
      </c>
      <c r="C81" s="275">
        <v>6</v>
      </c>
      <c r="D81" s="76">
        <v>0.12991100363537011</v>
      </c>
      <c r="E81" s="76">
        <v>0.49138005857045619</v>
      </c>
      <c r="F81" s="76">
        <v>0.48348700011996176</v>
      </c>
      <c r="G81" s="76">
        <v>0.58327915961383658</v>
      </c>
      <c r="H81" s="76">
        <v>0.50744903316770751</v>
      </c>
      <c r="I81" s="76">
        <v>0.78066528066528085</v>
      </c>
    </row>
    <row r="82" spans="2:9" x14ac:dyDescent="0.25">
      <c r="B82" s="333" t="s">
        <v>80</v>
      </c>
      <c r="C82" s="275">
        <v>6</v>
      </c>
      <c r="D82" s="76">
        <v>0.2334203284106767</v>
      </c>
      <c r="E82" s="76">
        <v>0.63987267705163853</v>
      </c>
      <c r="F82" s="76">
        <v>0.37643754302583726</v>
      </c>
      <c r="G82" s="76">
        <v>0.58568156661074244</v>
      </c>
      <c r="H82" s="76">
        <v>0.61483456616613608</v>
      </c>
      <c r="I82" s="76">
        <v>1</v>
      </c>
    </row>
    <row r="83" spans="2:9" x14ac:dyDescent="0.25">
      <c r="B83" s="333" t="s">
        <v>81</v>
      </c>
      <c r="C83" s="275">
        <v>6</v>
      </c>
      <c r="D83" s="76">
        <v>0.42879524978351435</v>
      </c>
      <c r="E83" s="76">
        <v>0.64648490735859365</v>
      </c>
      <c r="F83" s="76">
        <v>0.59572615950286167</v>
      </c>
      <c r="G83" s="76">
        <v>0.63243910057689035</v>
      </c>
      <c r="H83" s="76">
        <v>0.75334105755575065</v>
      </c>
      <c r="I83" s="76">
        <v>0.55821205821205833</v>
      </c>
    </row>
    <row r="84" spans="2:9" ht="15.75" thickBot="1" x14ac:dyDescent="0.3">
      <c r="B84" s="333" t="s">
        <v>82</v>
      </c>
      <c r="C84" s="218">
        <v>2</v>
      </c>
      <c r="D84" s="76">
        <v>0.30658154488456785</v>
      </c>
      <c r="E84" s="76">
        <v>0.67399228910041808</v>
      </c>
      <c r="F84" s="76">
        <v>0.70948399968662279</v>
      </c>
      <c r="G84" s="76">
        <v>0.83722433206428992</v>
      </c>
      <c r="H84" s="76">
        <v>0.60290532355395621</v>
      </c>
      <c r="I84" s="76">
        <v>0.60498960498960508</v>
      </c>
    </row>
    <row r="85" spans="2:9" ht="15.75" thickBot="1" x14ac:dyDescent="0.3">
      <c r="B85" s="333" t="s">
        <v>83</v>
      </c>
      <c r="C85" s="273">
        <v>6</v>
      </c>
      <c r="D85" s="76">
        <v>0.2235030842738143</v>
      </c>
      <c r="E85" s="76">
        <v>0.59275024419223887</v>
      </c>
      <c r="F85" s="76">
        <v>0.53022418468945209</v>
      </c>
      <c r="G85" s="76">
        <v>0.80151742927700254</v>
      </c>
      <c r="H85" s="76">
        <v>0.64924752430731825</v>
      </c>
      <c r="I85" s="76">
        <v>0.9137214137214138</v>
      </c>
    </row>
    <row r="86" spans="2:9" ht="15.75" thickBot="1" x14ac:dyDescent="0.3">
      <c r="B86" s="333" t="s">
        <v>102</v>
      </c>
      <c r="C86" s="220">
        <v>4</v>
      </c>
      <c r="D86" s="76">
        <v>0.20784265020844753</v>
      </c>
      <c r="E86" s="76">
        <v>0.40712206601352491</v>
      </c>
      <c r="F86" s="76">
        <v>0.75445926033965005</v>
      </c>
      <c r="G86" s="76">
        <v>0.70608785457672718</v>
      </c>
      <c r="H86" s="76">
        <v>0.43638437030124261</v>
      </c>
      <c r="I86" s="76">
        <v>0.62681912681912688</v>
      </c>
    </row>
    <row r="87" spans="2:9" ht="15.75" thickBot="1" x14ac:dyDescent="0.3">
      <c r="B87" s="333" t="s">
        <v>85</v>
      </c>
      <c r="C87" s="218">
        <v>2</v>
      </c>
      <c r="D87" s="76">
        <v>0.33117449920781422</v>
      </c>
      <c r="E87" s="76">
        <v>0.71898285748182722</v>
      </c>
      <c r="F87" s="76">
        <v>0.70011567771129546</v>
      </c>
      <c r="G87" s="76">
        <v>0.83289011406456992</v>
      </c>
      <c r="H87" s="76">
        <v>0.72192360911758335</v>
      </c>
      <c r="I87" s="76">
        <v>0.7432432432432432</v>
      </c>
    </row>
    <row r="88" spans="2:9" ht="15.75" thickBot="1" x14ac:dyDescent="0.3">
      <c r="B88" s="333" t="s">
        <v>86</v>
      </c>
      <c r="C88" s="220">
        <v>4</v>
      </c>
      <c r="D88" s="76">
        <v>0.24389212846967243</v>
      </c>
      <c r="E88" s="76">
        <v>0.50612818754499167</v>
      </c>
      <c r="F88" s="76">
        <v>0.79872610378922726</v>
      </c>
      <c r="G88" s="76">
        <v>0.81520642094521467</v>
      </c>
      <c r="H88" s="76">
        <v>0.43843381364954337</v>
      </c>
      <c r="I88" s="76">
        <v>0.73908523908523904</v>
      </c>
    </row>
    <row r="89" spans="2:9" ht="15.75" thickBot="1" x14ac:dyDescent="0.3">
      <c r="B89" s="333" t="s">
        <v>87</v>
      </c>
      <c r="C89" s="273">
        <v>6</v>
      </c>
      <c r="D89" s="76">
        <v>0.22085995513332546</v>
      </c>
      <c r="E89" s="76">
        <v>0.53053300609343257</v>
      </c>
      <c r="F89" s="76">
        <v>0.65580687403166382</v>
      </c>
      <c r="G89" s="76">
        <v>0.57974695066578052</v>
      </c>
      <c r="H89" s="76">
        <v>0.59485447055185581</v>
      </c>
      <c r="I89" s="76">
        <v>0.70997920997921016</v>
      </c>
    </row>
    <row r="90" spans="2:9" ht="15.75" thickBot="1" x14ac:dyDescent="0.3">
      <c r="B90" s="333" t="s">
        <v>88</v>
      </c>
      <c r="C90" s="335"/>
      <c r="D90" s="76">
        <v>0.28004827076803884</v>
      </c>
      <c r="E90" s="76">
        <v>0.50044835479102945</v>
      </c>
      <c r="F90" s="76">
        <v>0.71259359782734077</v>
      </c>
      <c r="G90" s="76">
        <v>0.77338311572010476</v>
      </c>
      <c r="H90" s="76">
        <v>0.4791849169006015</v>
      </c>
      <c r="I90" s="119">
        <v>0.74636174636174635</v>
      </c>
    </row>
    <row r="91" spans="2:9" x14ac:dyDescent="0.25">
      <c r="B91" s="331"/>
      <c r="C91" s="331"/>
      <c r="D91" s="313"/>
      <c r="E91" s="313"/>
      <c r="F91" s="313"/>
      <c r="G91" s="313"/>
      <c r="H91" s="313"/>
      <c r="I91" s="313"/>
    </row>
    <row r="92" spans="2:9" x14ac:dyDescent="0.25">
      <c r="B92" s="331"/>
      <c r="C92" s="331"/>
      <c r="D92" s="313"/>
      <c r="E92" s="313"/>
      <c r="F92" s="313"/>
      <c r="G92" s="313"/>
      <c r="H92" s="313"/>
      <c r="I92" s="313"/>
    </row>
    <row r="93" spans="2:9" ht="15.75" thickBot="1" x14ac:dyDescent="0.3">
      <c r="B93" s="331"/>
      <c r="C93" s="313"/>
      <c r="D93" s="313"/>
      <c r="E93" s="313"/>
      <c r="F93" s="313"/>
      <c r="G93" s="313"/>
      <c r="H93" s="313"/>
      <c r="I93" s="313"/>
    </row>
    <row r="94" spans="2:9" x14ac:dyDescent="0.25">
      <c r="B94" s="330" t="s">
        <v>297</v>
      </c>
      <c r="C94" s="313"/>
      <c r="D94" s="343">
        <f t="shared" ref="D94:I94" si="0">_xlfn.QUARTILE.INC(D3:D91,1)</f>
        <v>0.23063516281859847</v>
      </c>
      <c r="E94" s="344">
        <f t="shared" si="0"/>
        <v>0.53027702527913734</v>
      </c>
      <c r="F94" s="344">
        <f t="shared" si="0"/>
        <v>0.64403734819472958</v>
      </c>
      <c r="G94" s="344">
        <f t="shared" si="0"/>
        <v>0.71876304360804877</v>
      </c>
      <c r="H94" s="344">
        <f t="shared" si="0"/>
        <v>0.3991231955514461</v>
      </c>
      <c r="I94" s="345">
        <f t="shared" si="0"/>
        <v>0.49272349272349281</v>
      </c>
    </row>
    <row r="95" spans="2:9" x14ac:dyDescent="0.25">
      <c r="B95" s="330" t="s">
        <v>298</v>
      </c>
      <c r="C95" s="313"/>
      <c r="D95" s="346">
        <f t="shared" ref="D95:I95" si="1">MEDIAN(D3:D91)</f>
        <v>0.30166578171819886</v>
      </c>
      <c r="E95" s="332">
        <f t="shared" si="1"/>
        <v>0.63328594888866885</v>
      </c>
      <c r="F95" s="332">
        <f t="shared" si="1"/>
        <v>0.70653235263671732</v>
      </c>
      <c r="G95" s="332">
        <f t="shared" si="1"/>
        <v>0.80639579932187555</v>
      </c>
      <c r="H95" s="332">
        <f t="shared" si="1"/>
        <v>0.5070043165831648</v>
      </c>
      <c r="I95" s="347">
        <f t="shared" si="1"/>
        <v>0.70582120582120589</v>
      </c>
    </row>
    <row r="96" spans="2:9" ht="15.75" thickBot="1" x14ac:dyDescent="0.3">
      <c r="B96" s="330" t="s">
        <v>299</v>
      </c>
      <c r="C96" s="313"/>
      <c r="D96" s="348">
        <f t="shared" ref="D96:I96" si="2">_xlfn.QUARTILE.INC(D3:D91,"3")</f>
        <v>0.38526606418322229</v>
      </c>
      <c r="E96" s="349">
        <f t="shared" si="2"/>
        <v>0.69563943571968245</v>
      </c>
      <c r="F96" s="349">
        <f t="shared" si="2"/>
        <v>0.77660492051481511</v>
      </c>
      <c r="G96" s="349">
        <f t="shared" si="2"/>
        <v>0.86689844193106824</v>
      </c>
      <c r="H96" s="349">
        <f t="shared" si="2"/>
        <v>0.6885660727729056</v>
      </c>
      <c r="I96" s="350">
        <f t="shared" si="2"/>
        <v>0.83783783783783794</v>
      </c>
    </row>
    <row r="97" spans="2:9" ht="15.75" thickBot="1" x14ac:dyDescent="0.3">
      <c r="C97" s="313"/>
      <c r="D97" s="70"/>
      <c r="E97" s="70"/>
      <c r="F97" s="70"/>
      <c r="G97" s="70"/>
      <c r="H97" s="70"/>
      <c r="I97" s="70"/>
    </row>
    <row r="98" spans="2:9" ht="15.75" thickBot="1" x14ac:dyDescent="0.3">
      <c r="B98" s="330" t="s">
        <v>300</v>
      </c>
      <c r="C98" s="313"/>
      <c r="D98" s="351">
        <f>AVERAGE(D3:D91)</f>
        <v>0.3285434573140194</v>
      </c>
      <c r="E98" s="352">
        <f t="shared" ref="E98:I98" si="3">AVERAGE(E3:E91)</f>
        <v>0.61445490728306995</v>
      </c>
      <c r="F98" s="352">
        <f t="shared" si="3"/>
        <v>0.70168515053778746</v>
      </c>
      <c r="G98" s="352">
        <f t="shared" si="3"/>
        <v>0.77190135574823593</v>
      </c>
      <c r="H98" s="352">
        <f t="shared" si="3"/>
        <v>0.53107569331260973</v>
      </c>
      <c r="I98" s="353">
        <f t="shared" si="3"/>
        <v>0.64638064638064663</v>
      </c>
    </row>
    <row r="99" spans="2:9" ht="15.75" thickBot="1" x14ac:dyDescent="0.3">
      <c r="B99" s="331"/>
      <c r="C99" s="313"/>
      <c r="D99" s="313"/>
      <c r="E99" s="313"/>
      <c r="F99" s="313"/>
      <c r="G99" s="313"/>
      <c r="H99" s="313"/>
      <c r="I99" s="313"/>
    </row>
    <row r="100" spans="2:9" x14ac:dyDescent="0.25">
      <c r="B100" s="333" t="s">
        <v>314</v>
      </c>
      <c r="C100" s="337" t="s">
        <v>301</v>
      </c>
      <c r="D100" s="354">
        <f>AVERAGEIF($C$3:$C$91,"=1",$D$3:$D$91)</f>
        <v>0.6131347113778356</v>
      </c>
      <c r="E100" s="338">
        <f>AVERAGEIF($C$3:$C$91,"=1",$E$3:$E$91)</f>
        <v>0.71017463286684035</v>
      </c>
      <c r="F100" s="338">
        <f>AVERAGEIF($C$3:$C$91,"=1",$F$3:$F$91)</f>
        <v>0.75601995956542223</v>
      </c>
      <c r="G100" s="338">
        <f>AVERAGEIF($C$3:$C$91,"=1",$G$3:$G$91)</f>
        <v>0.75609576845332493</v>
      </c>
      <c r="H100" s="338">
        <f>AVERAGEIF($C$3:$C$91,"=1",$H$3:$H$91)</f>
        <v>0.77327953629752633</v>
      </c>
      <c r="I100" s="339">
        <f>AVERAGEIF($C$3:$C$91,"=1",$I$3:$I$91)</f>
        <v>0.73212058212058206</v>
      </c>
    </row>
    <row r="101" spans="2:9" x14ac:dyDescent="0.25">
      <c r="B101" s="331"/>
      <c r="C101" s="215" t="s">
        <v>302</v>
      </c>
      <c r="D101" s="245">
        <f>AVERAGEIF($C$3:$C$91,"=2",$D$3:$D$91)</f>
        <v>0.36530041008350522</v>
      </c>
      <c r="E101" s="86">
        <f>AVERAGEIF($C$3:$C$91,"=2",$E$3:$E$91)</f>
        <v>0.70395089416730683</v>
      </c>
      <c r="F101" s="86">
        <f>AVERAGEIF($C$3:$C$91,"=2",$F$3:$F$91)</f>
        <v>0.75773963535854127</v>
      </c>
      <c r="G101" s="86">
        <f>AVERAGEIF($C$3:$C$91,"=2",$G$3:$G$91)</f>
        <v>0.84550397759985652</v>
      </c>
      <c r="H101" s="86">
        <f>AVERAGEIF($C$3:$C$91,"=2",$H$3:$H$91)</f>
        <v>0.63557313349274835</v>
      </c>
      <c r="I101" s="340">
        <f>AVERAGEIF($C$3:$C$91,"=2",$I$3:$I$91)</f>
        <v>0.74204974204974206</v>
      </c>
    </row>
    <row r="102" spans="2:9" x14ac:dyDescent="0.25">
      <c r="B102" s="331"/>
      <c r="C102" s="216" t="s">
        <v>303</v>
      </c>
      <c r="D102" s="245">
        <f>AVERAGEIF($C$3:$C$91,"=3",$D$3:$D$91)</f>
        <v>0.28002771596263176</v>
      </c>
      <c r="E102" s="86">
        <f>AVERAGEIF($C$3:$C$91,"=3",$E$3:$E$91)</f>
        <v>0.51341841743581651</v>
      </c>
      <c r="F102" s="86">
        <f>AVERAGEIF($C$3:$C$91,"=3",$F$3:$F$91)</f>
        <v>0.61810789793391596</v>
      </c>
      <c r="G102" s="86">
        <f>AVERAGEIF($C$3:$C$91,"=3",$G$3:$G$91)</f>
        <v>0.81946256661417416</v>
      </c>
      <c r="H102" s="86">
        <f>AVERAGEIF($C$3:$C$91,"=3",$H$3:$H$91)</f>
        <v>0.42276747452812985</v>
      </c>
      <c r="I102" s="340">
        <f>AVERAGEIF($C$3:$C$91,"=3",$I$3:$I$91)</f>
        <v>0.64760914760914778</v>
      </c>
    </row>
    <row r="103" spans="2:9" x14ac:dyDescent="0.25">
      <c r="B103" s="331"/>
      <c r="C103" s="217" t="s">
        <v>304</v>
      </c>
      <c r="D103" s="245">
        <f>AVERAGEIF($C$3:$C$91,"=4",$D$3:$D$91)</f>
        <v>0.23748236731280556</v>
      </c>
      <c r="E103" s="86">
        <f>AVERAGEIF($C$3:$C$91,"=4",$E$3:$E$91)</f>
        <v>0.54943434798274904</v>
      </c>
      <c r="F103" s="86">
        <f>AVERAGEIF($C$3:$C$91,"=4",$F$3:$F$91)</f>
        <v>0.77710834206376078</v>
      </c>
      <c r="G103" s="86">
        <f>AVERAGEIF($C$3:$C$91,"=4",$G$3:$G$91)</f>
        <v>0.78953416115257502</v>
      </c>
      <c r="H103" s="86">
        <f>AVERAGEIF($C$3:$C$91,"=4",$H$3:$H$91)</f>
        <v>0.38233063839521647</v>
      </c>
      <c r="I103" s="340">
        <f>AVERAGEIF($C$3:$C$91,"=4",$I$3:$I$91)</f>
        <v>0.44315228690228692</v>
      </c>
    </row>
    <row r="104" spans="2:9" x14ac:dyDescent="0.25">
      <c r="B104" s="331"/>
      <c r="C104" s="272" t="s">
        <v>305</v>
      </c>
      <c r="D104" s="245">
        <f>AVERAGEIF($C$3:$C$91,"=5",$D$3:$D$91)</f>
        <v>0.20335894873383401</v>
      </c>
      <c r="E104" s="86">
        <f>AVERAGEIF($C$3:$C$91,"=5",$E$3:$E$91)</f>
        <v>0.59808324903683441</v>
      </c>
      <c r="F104" s="86">
        <f>AVERAGEIF($C$3:$C$91,"=5",$F$3:$F$91)</f>
        <v>0.62999946661207029</v>
      </c>
      <c r="G104" s="86">
        <f>AVERAGEIF($C$3:$C$91,"=5",$G$3:$G$91)</f>
        <v>0.51049327801245981</v>
      </c>
      <c r="H104" s="86">
        <f>AVERAGEIF($C$3:$C$91,"=5",$H$3:$H$91)</f>
        <v>0.35358035147240829</v>
      </c>
      <c r="I104" s="340">
        <f>AVERAGEIF($C$3:$C$91,"=5",$I$3:$I$91)</f>
        <v>0.47297297297297303</v>
      </c>
    </row>
    <row r="105" spans="2:9" ht="15.75" thickBot="1" x14ac:dyDescent="0.3">
      <c r="B105" s="331"/>
      <c r="C105" s="356" t="s">
        <v>180</v>
      </c>
      <c r="D105" s="355">
        <f>AVERAGEIF($C$3:$C$91,"=6",$D$3:$D$91)</f>
        <v>0.26836233345074367</v>
      </c>
      <c r="E105" s="341">
        <f>AVERAGEIF($C$3:$C$91,"=6",$E$3:$E$91)</f>
        <v>0.60319651769973726</v>
      </c>
      <c r="F105" s="341">
        <f>AVERAGEIF($C$3:$C$91,"=6",$F$3:$F$91)</f>
        <v>0.53010712242801106</v>
      </c>
      <c r="G105" s="341">
        <f>AVERAGEIF($C$3:$C$91,"=6",$G$3:$G$91)</f>
        <v>0.60977116259514597</v>
      </c>
      <c r="H105" s="341">
        <f>AVERAGEIF($C$3:$C$91,"=6",$H$3:$H$91)</f>
        <v>0.66015393511070675</v>
      </c>
      <c r="I105" s="342">
        <f>AVERAGEIF($C$3:$C$91,"=6",$I$3:$I$91)</f>
        <v>0.82536382536382558</v>
      </c>
    </row>
    <row r="108" spans="2:9" x14ac:dyDescent="0.25">
      <c r="B108" s="336" t="s">
        <v>181</v>
      </c>
      <c r="C108" t="s">
        <v>358</v>
      </c>
    </row>
    <row r="109" spans="2:9" x14ac:dyDescent="0.25">
      <c r="C109" s="315" t="s">
        <v>315</v>
      </c>
    </row>
    <row r="110" spans="2:9" x14ac:dyDescent="0.25">
      <c r="C110" s="315" t="s">
        <v>313</v>
      </c>
    </row>
  </sheetData>
  <conditionalFormatting sqref="I2">
    <cfRule type="colorScale" priority="25">
      <colorScale>
        <cfvo type="min"/>
        <cfvo type="percentile" val="50"/>
        <cfvo type="max"/>
        <color rgb="FFF8696B"/>
        <color rgb="FFFCFCFF"/>
        <color rgb="FF63BE7B"/>
      </colorScale>
    </cfRule>
  </conditionalFormatting>
  <conditionalFormatting sqref="D100:D104">
    <cfRule type="colorScale" priority="24">
      <colorScale>
        <cfvo type="min"/>
        <cfvo type="percentile" val="50"/>
        <cfvo type="max"/>
        <color rgb="FFF8696B"/>
        <color rgb="FFFCFCFF"/>
        <color rgb="FF63BE7B"/>
      </colorScale>
    </cfRule>
  </conditionalFormatting>
  <conditionalFormatting sqref="D3:D90">
    <cfRule type="colorScale" priority="23">
      <colorScale>
        <cfvo type="min"/>
        <cfvo type="percentile" val="50"/>
        <cfvo type="max"/>
        <color rgb="FFF8696B"/>
        <color rgb="FFFCFCFF"/>
        <color rgb="FF63BE7B"/>
      </colorScale>
    </cfRule>
  </conditionalFormatting>
  <conditionalFormatting sqref="E3:E90">
    <cfRule type="colorScale" priority="22">
      <colorScale>
        <cfvo type="min"/>
        <cfvo type="percentile" val="50"/>
        <cfvo type="max"/>
        <color rgb="FFF8696B"/>
        <color rgb="FFFCFCFF"/>
        <color rgb="FF63BE7B"/>
      </colorScale>
    </cfRule>
  </conditionalFormatting>
  <conditionalFormatting sqref="F3:F90">
    <cfRule type="colorScale" priority="21">
      <colorScale>
        <cfvo type="min"/>
        <cfvo type="percentile" val="50"/>
        <cfvo type="max"/>
        <color rgb="FFF8696B"/>
        <color rgb="FFFCFCFF"/>
        <color rgb="FF63BE7B"/>
      </colorScale>
    </cfRule>
  </conditionalFormatting>
  <conditionalFormatting sqref="G3:G90">
    <cfRule type="colorScale" priority="20">
      <colorScale>
        <cfvo type="min"/>
        <cfvo type="percentile" val="50"/>
        <cfvo type="max"/>
        <color rgb="FFF8696B"/>
        <color rgb="FFFCFCFF"/>
        <color rgb="FF63BE7B"/>
      </colorScale>
    </cfRule>
  </conditionalFormatting>
  <conditionalFormatting sqref="H3:H90">
    <cfRule type="colorScale" priority="19">
      <colorScale>
        <cfvo type="min"/>
        <cfvo type="percentile" val="50"/>
        <cfvo type="max"/>
        <color rgb="FFF8696B"/>
        <color rgb="FFFCFCFF"/>
        <color rgb="FF63BE7B"/>
      </colorScale>
    </cfRule>
  </conditionalFormatting>
  <conditionalFormatting sqref="I3:I90">
    <cfRule type="colorScale" priority="18">
      <colorScale>
        <cfvo type="min"/>
        <cfvo type="percentile" val="50"/>
        <cfvo type="max"/>
        <color rgb="FFF8696B"/>
        <color rgb="FFFCFCFF"/>
        <color rgb="FF63BE7B"/>
      </colorScale>
    </cfRule>
  </conditionalFormatting>
  <conditionalFormatting sqref="D105">
    <cfRule type="colorScale" priority="17">
      <colorScale>
        <cfvo type="min"/>
        <cfvo type="percentile" val="50"/>
        <cfvo type="max"/>
        <color rgb="FFF8696B"/>
        <color rgb="FFFCFCFF"/>
        <color rgb="FF63BE7B"/>
      </colorScale>
    </cfRule>
  </conditionalFormatting>
  <conditionalFormatting sqref="D100:D105">
    <cfRule type="colorScale" priority="16">
      <colorScale>
        <cfvo type="min"/>
        <cfvo type="percentile" val="50"/>
        <cfvo type="max"/>
        <color rgb="FFF8696B"/>
        <color rgb="FFFCFCFF"/>
        <color rgb="FF63BE7B"/>
      </colorScale>
    </cfRule>
  </conditionalFormatting>
  <conditionalFormatting sqref="E100:E104">
    <cfRule type="colorScale" priority="15">
      <colorScale>
        <cfvo type="min"/>
        <cfvo type="percentile" val="50"/>
        <cfvo type="max"/>
        <color rgb="FFF8696B"/>
        <color rgb="FFFCFCFF"/>
        <color rgb="FF63BE7B"/>
      </colorScale>
    </cfRule>
  </conditionalFormatting>
  <conditionalFormatting sqref="E105">
    <cfRule type="colorScale" priority="14">
      <colorScale>
        <cfvo type="min"/>
        <cfvo type="percentile" val="50"/>
        <cfvo type="max"/>
        <color rgb="FFF8696B"/>
        <color rgb="FFFCFCFF"/>
        <color rgb="FF63BE7B"/>
      </colorScale>
    </cfRule>
  </conditionalFormatting>
  <conditionalFormatting sqref="E100:E105">
    <cfRule type="colorScale" priority="13">
      <colorScale>
        <cfvo type="min"/>
        <cfvo type="percentile" val="50"/>
        <cfvo type="max"/>
        <color rgb="FFF8696B"/>
        <color rgb="FFFCFCFF"/>
        <color rgb="FF63BE7B"/>
      </colorScale>
    </cfRule>
  </conditionalFormatting>
  <conditionalFormatting sqref="F100:F104">
    <cfRule type="colorScale" priority="12">
      <colorScale>
        <cfvo type="min"/>
        <cfvo type="percentile" val="50"/>
        <cfvo type="max"/>
        <color rgb="FFF8696B"/>
        <color rgb="FFFCFCFF"/>
        <color rgb="FF63BE7B"/>
      </colorScale>
    </cfRule>
  </conditionalFormatting>
  <conditionalFormatting sqref="F105">
    <cfRule type="colorScale" priority="11">
      <colorScale>
        <cfvo type="min"/>
        <cfvo type="percentile" val="50"/>
        <cfvo type="max"/>
        <color rgb="FFF8696B"/>
        <color rgb="FFFCFCFF"/>
        <color rgb="FF63BE7B"/>
      </colorScale>
    </cfRule>
  </conditionalFormatting>
  <conditionalFormatting sqref="F100:F105">
    <cfRule type="colorScale" priority="10">
      <colorScale>
        <cfvo type="min"/>
        <cfvo type="percentile" val="50"/>
        <cfvo type="max"/>
        <color rgb="FFF8696B"/>
        <color rgb="FFFCFCFF"/>
        <color rgb="FF63BE7B"/>
      </colorScale>
    </cfRule>
  </conditionalFormatting>
  <conditionalFormatting sqref="G100:G104">
    <cfRule type="colorScale" priority="9">
      <colorScale>
        <cfvo type="min"/>
        <cfvo type="percentile" val="50"/>
        <cfvo type="max"/>
        <color rgb="FFF8696B"/>
        <color rgb="FFFCFCFF"/>
        <color rgb="FF63BE7B"/>
      </colorScale>
    </cfRule>
  </conditionalFormatting>
  <conditionalFormatting sqref="G105">
    <cfRule type="colorScale" priority="8">
      <colorScale>
        <cfvo type="min"/>
        <cfvo type="percentile" val="50"/>
        <cfvo type="max"/>
        <color rgb="FFF8696B"/>
        <color rgb="FFFCFCFF"/>
        <color rgb="FF63BE7B"/>
      </colorScale>
    </cfRule>
  </conditionalFormatting>
  <conditionalFormatting sqref="G100:G105">
    <cfRule type="colorScale" priority="7">
      <colorScale>
        <cfvo type="min"/>
        <cfvo type="percentile" val="50"/>
        <cfvo type="max"/>
        <color rgb="FFF8696B"/>
        <color rgb="FFFCFCFF"/>
        <color rgb="FF63BE7B"/>
      </colorScale>
    </cfRule>
  </conditionalFormatting>
  <conditionalFormatting sqref="H100:H104">
    <cfRule type="colorScale" priority="6">
      <colorScale>
        <cfvo type="min"/>
        <cfvo type="percentile" val="50"/>
        <cfvo type="max"/>
        <color rgb="FFF8696B"/>
        <color rgb="FFFCFCFF"/>
        <color rgb="FF63BE7B"/>
      </colorScale>
    </cfRule>
  </conditionalFormatting>
  <conditionalFormatting sqref="H105">
    <cfRule type="colorScale" priority="5">
      <colorScale>
        <cfvo type="min"/>
        <cfvo type="percentile" val="50"/>
        <cfvo type="max"/>
        <color rgb="FFF8696B"/>
        <color rgb="FFFCFCFF"/>
        <color rgb="FF63BE7B"/>
      </colorScale>
    </cfRule>
  </conditionalFormatting>
  <conditionalFormatting sqref="H100:H105">
    <cfRule type="colorScale" priority="4">
      <colorScale>
        <cfvo type="min"/>
        <cfvo type="percentile" val="50"/>
        <cfvo type="max"/>
        <color rgb="FFF8696B"/>
        <color rgb="FFFCFCFF"/>
        <color rgb="FF63BE7B"/>
      </colorScale>
    </cfRule>
  </conditionalFormatting>
  <conditionalFormatting sqref="I100:I104">
    <cfRule type="colorScale" priority="3">
      <colorScale>
        <cfvo type="min"/>
        <cfvo type="percentile" val="50"/>
        <cfvo type="max"/>
        <color rgb="FFF8696B"/>
        <color rgb="FFFCFCFF"/>
        <color rgb="FF63BE7B"/>
      </colorScale>
    </cfRule>
  </conditionalFormatting>
  <conditionalFormatting sqref="I105">
    <cfRule type="colorScale" priority="2">
      <colorScale>
        <cfvo type="min"/>
        <cfvo type="percentile" val="50"/>
        <cfvo type="max"/>
        <color rgb="FFF8696B"/>
        <color rgb="FFFCFCFF"/>
        <color rgb="FF63BE7B"/>
      </colorScale>
    </cfRule>
  </conditionalFormatting>
  <conditionalFormatting sqref="I100:I105">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46"/>
  <sheetViews>
    <sheetView topLeftCell="A7" zoomScale="60" zoomScaleNormal="60" workbookViewId="0">
      <selection activeCell="E42" sqref="E42"/>
    </sheetView>
  </sheetViews>
  <sheetFormatPr baseColWidth="10" defaultRowHeight="15" x14ac:dyDescent="0.25"/>
  <cols>
    <col min="2" max="2" width="26.42578125" customWidth="1"/>
    <col min="3" max="3" width="43.28515625" customWidth="1"/>
    <col min="4" max="4" width="46.5703125" customWidth="1"/>
    <col min="5" max="5" width="152.85546875" style="315" customWidth="1"/>
    <col min="6" max="6" width="44.7109375" customWidth="1"/>
    <col min="7" max="7" width="14.28515625" customWidth="1"/>
  </cols>
  <sheetData>
    <row r="6" spans="2:7" ht="13.5" customHeight="1" thickBot="1" x14ac:dyDescent="0.3">
      <c r="B6" s="156"/>
      <c r="C6" s="156"/>
    </row>
    <row r="7" spans="2:7" ht="27.75" customHeight="1" thickBot="1" x14ac:dyDescent="0.3">
      <c r="B7" s="321" t="s">
        <v>186</v>
      </c>
      <c r="C7" s="321" t="s">
        <v>290</v>
      </c>
      <c r="D7" s="322" t="s">
        <v>235</v>
      </c>
      <c r="E7" s="322" t="s">
        <v>236</v>
      </c>
      <c r="F7" s="323" t="s">
        <v>237</v>
      </c>
      <c r="G7" s="284" t="s">
        <v>238</v>
      </c>
    </row>
    <row r="8" spans="2:7" ht="20.100000000000001" customHeight="1" x14ac:dyDescent="0.25">
      <c r="B8" s="431" t="s">
        <v>187</v>
      </c>
      <c r="C8" s="447" t="s">
        <v>286</v>
      </c>
      <c r="D8" s="292" t="s">
        <v>120</v>
      </c>
      <c r="E8" s="292" t="s">
        <v>239</v>
      </c>
      <c r="F8" s="297" t="s">
        <v>240</v>
      </c>
      <c r="G8" s="298">
        <v>2019</v>
      </c>
    </row>
    <row r="9" spans="2:7" ht="20.100000000000001" customHeight="1" x14ac:dyDescent="0.25">
      <c r="B9" s="432"/>
      <c r="C9" s="442"/>
      <c r="D9" s="288" t="s">
        <v>121</v>
      </c>
      <c r="E9" s="288" t="s">
        <v>241</v>
      </c>
      <c r="F9" s="289" t="s">
        <v>242</v>
      </c>
      <c r="G9" s="299">
        <v>2018</v>
      </c>
    </row>
    <row r="10" spans="2:7" ht="20.100000000000001" customHeight="1" thickBot="1" x14ac:dyDescent="0.3">
      <c r="B10" s="432"/>
      <c r="C10" s="448"/>
      <c r="D10" s="295" t="s">
        <v>123</v>
      </c>
      <c r="E10" s="295" t="s">
        <v>243</v>
      </c>
      <c r="F10" s="296" t="s">
        <v>242</v>
      </c>
      <c r="G10" s="303">
        <v>2019</v>
      </c>
    </row>
    <row r="11" spans="2:7" ht="20.100000000000001" customHeight="1" thickBot="1" x14ac:dyDescent="0.3">
      <c r="B11" s="433"/>
      <c r="C11" s="293" t="s">
        <v>287</v>
      </c>
      <c r="D11" s="294" t="s">
        <v>122</v>
      </c>
      <c r="E11" s="294" t="s">
        <v>296</v>
      </c>
      <c r="F11" s="324" t="s">
        <v>242</v>
      </c>
      <c r="G11" s="325">
        <v>2019</v>
      </c>
    </row>
    <row r="12" spans="2:7" ht="20.100000000000001" customHeight="1" x14ac:dyDescent="0.25">
      <c r="B12" s="449" t="s">
        <v>244</v>
      </c>
      <c r="C12" s="438" t="s">
        <v>286</v>
      </c>
      <c r="D12" s="304" t="s">
        <v>245</v>
      </c>
      <c r="E12" s="304" t="s">
        <v>246</v>
      </c>
      <c r="F12" s="305" t="s">
        <v>240</v>
      </c>
      <c r="G12" s="306">
        <v>2019</v>
      </c>
    </row>
    <row r="13" spans="2:7" ht="20.100000000000001" customHeight="1" x14ac:dyDescent="0.25">
      <c r="B13" s="450"/>
      <c r="C13" s="439"/>
      <c r="D13" s="307" t="s">
        <v>247</v>
      </c>
      <c r="E13" s="307" t="s">
        <v>334</v>
      </c>
      <c r="F13" s="308" t="s">
        <v>248</v>
      </c>
      <c r="G13" s="309" t="s">
        <v>249</v>
      </c>
    </row>
    <row r="14" spans="2:7" ht="20.100000000000001" customHeight="1" x14ac:dyDescent="0.25">
      <c r="B14" s="450"/>
      <c r="C14" s="439"/>
      <c r="D14" s="307" t="s">
        <v>154</v>
      </c>
      <c r="E14" s="307" t="s">
        <v>250</v>
      </c>
      <c r="F14" s="308" t="s">
        <v>248</v>
      </c>
      <c r="G14" s="309">
        <v>2019</v>
      </c>
    </row>
    <row r="15" spans="2:7" ht="20.100000000000001" customHeight="1" thickBot="1" x14ac:dyDescent="0.3">
      <c r="B15" s="451"/>
      <c r="C15" s="440"/>
      <c r="D15" s="310" t="s">
        <v>251</v>
      </c>
      <c r="E15" s="310" t="s">
        <v>252</v>
      </c>
      <c r="F15" s="311" t="s">
        <v>248</v>
      </c>
      <c r="G15" s="312">
        <v>2019</v>
      </c>
    </row>
    <row r="16" spans="2:7" ht="20.100000000000001" customHeight="1" x14ac:dyDescent="0.25">
      <c r="B16" s="452" t="s">
        <v>253</v>
      </c>
      <c r="C16" s="447" t="s">
        <v>286</v>
      </c>
      <c r="D16" s="292" t="s">
        <v>103</v>
      </c>
      <c r="E16" s="292" t="s">
        <v>254</v>
      </c>
      <c r="F16" s="297" t="s">
        <v>240</v>
      </c>
      <c r="G16" s="298">
        <v>2019</v>
      </c>
    </row>
    <row r="17" spans="2:7" ht="20.100000000000001" customHeight="1" x14ac:dyDescent="0.25">
      <c r="B17" s="453"/>
      <c r="C17" s="442"/>
      <c r="D17" s="288" t="s">
        <v>104</v>
      </c>
      <c r="E17" s="288" t="s">
        <v>255</v>
      </c>
      <c r="F17" s="289" t="s">
        <v>240</v>
      </c>
      <c r="G17" s="299">
        <v>2019</v>
      </c>
    </row>
    <row r="18" spans="2:7" ht="20.100000000000001" customHeight="1" x14ac:dyDescent="0.25">
      <c r="B18" s="453"/>
      <c r="C18" s="442"/>
      <c r="D18" s="288" t="s">
        <v>256</v>
      </c>
      <c r="E18" s="288" t="s">
        <v>257</v>
      </c>
      <c r="F18" s="289" t="s">
        <v>240</v>
      </c>
      <c r="G18" s="299">
        <v>2019</v>
      </c>
    </row>
    <row r="19" spans="2:7" ht="20.100000000000001" customHeight="1" x14ac:dyDescent="0.25">
      <c r="B19" s="453"/>
      <c r="C19" s="442"/>
      <c r="D19" s="288" t="s">
        <v>106</v>
      </c>
      <c r="E19" s="288" t="s">
        <v>258</v>
      </c>
      <c r="F19" s="289" t="s">
        <v>240</v>
      </c>
      <c r="G19" s="299">
        <v>2019</v>
      </c>
    </row>
    <row r="20" spans="2:7" ht="20.100000000000001" customHeight="1" thickBot="1" x14ac:dyDescent="0.3">
      <c r="B20" s="453"/>
      <c r="C20" s="443"/>
      <c r="D20" s="290" t="s">
        <v>259</v>
      </c>
      <c r="E20" s="290" t="s">
        <v>260</v>
      </c>
      <c r="F20" s="300" t="s">
        <v>240</v>
      </c>
      <c r="G20" s="301">
        <v>2019</v>
      </c>
    </row>
    <row r="21" spans="2:7" ht="20.100000000000001" customHeight="1" x14ac:dyDescent="0.25">
      <c r="B21" s="453"/>
      <c r="C21" s="447" t="s">
        <v>287</v>
      </c>
      <c r="D21" s="292" t="s">
        <v>151</v>
      </c>
      <c r="E21" s="292" t="s">
        <v>293</v>
      </c>
      <c r="F21" s="297" t="s">
        <v>275</v>
      </c>
      <c r="G21" s="298" t="s">
        <v>276</v>
      </c>
    </row>
    <row r="22" spans="2:7" ht="20.100000000000001" customHeight="1" x14ac:dyDescent="0.25">
      <c r="B22" s="453"/>
      <c r="C22" s="442"/>
      <c r="D22" s="288" t="s">
        <v>135</v>
      </c>
      <c r="E22" s="285" t="s">
        <v>294</v>
      </c>
      <c r="F22" s="287" t="s">
        <v>275</v>
      </c>
      <c r="G22" s="302" t="s">
        <v>276</v>
      </c>
    </row>
    <row r="23" spans="2:7" ht="20.100000000000001" customHeight="1" x14ac:dyDescent="0.25">
      <c r="B23" s="453"/>
      <c r="C23" s="442"/>
      <c r="D23" s="288" t="s">
        <v>133</v>
      </c>
      <c r="E23" s="288" t="s">
        <v>335</v>
      </c>
      <c r="F23" s="289" t="s">
        <v>240</v>
      </c>
      <c r="G23" s="299">
        <v>2019</v>
      </c>
    </row>
    <row r="24" spans="2:7" ht="20.100000000000001" customHeight="1" x14ac:dyDescent="0.25">
      <c r="B24" s="453"/>
      <c r="C24" s="442"/>
      <c r="D24" s="288" t="s">
        <v>136</v>
      </c>
      <c r="E24" s="288" t="s">
        <v>336</v>
      </c>
      <c r="F24" s="289" t="s">
        <v>240</v>
      </c>
      <c r="G24" s="299">
        <v>2019</v>
      </c>
    </row>
    <row r="25" spans="2:7" ht="20.100000000000001" customHeight="1" x14ac:dyDescent="0.25">
      <c r="B25" s="453"/>
      <c r="C25" s="442"/>
      <c r="D25" s="288" t="s">
        <v>137</v>
      </c>
      <c r="E25" s="288" t="s">
        <v>337</v>
      </c>
      <c r="F25" s="289" t="s">
        <v>240</v>
      </c>
      <c r="G25" s="299">
        <v>2019</v>
      </c>
    </row>
    <row r="26" spans="2:7" ht="20.100000000000001" customHeight="1" thickBot="1" x14ac:dyDescent="0.3">
      <c r="B26" s="454"/>
      <c r="C26" s="443"/>
      <c r="D26" s="290" t="s">
        <v>134</v>
      </c>
      <c r="E26" s="290" t="s">
        <v>338</v>
      </c>
      <c r="F26" s="300" t="s">
        <v>240</v>
      </c>
      <c r="G26" s="301">
        <v>2019</v>
      </c>
    </row>
    <row r="27" spans="2:7" ht="20.100000000000001" customHeight="1" x14ac:dyDescent="0.25">
      <c r="B27" s="428" t="s">
        <v>261</v>
      </c>
      <c r="C27" s="438" t="s">
        <v>286</v>
      </c>
      <c r="D27" s="304" t="s">
        <v>161</v>
      </c>
      <c r="E27" s="304" t="s">
        <v>262</v>
      </c>
      <c r="F27" s="305" t="s">
        <v>248</v>
      </c>
      <c r="G27" s="306" t="s">
        <v>249</v>
      </c>
    </row>
    <row r="28" spans="2:7" ht="20.100000000000001" customHeight="1" x14ac:dyDescent="0.25">
      <c r="B28" s="450"/>
      <c r="C28" s="439"/>
      <c r="D28" s="307" t="s">
        <v>263</v>
      </c>
      <c r="E28" s="307" t="s">
        <v>264</v>
      </c>
      <c r="F28" s="308" t="s">
        <v>248</v>
      </c>
      <c r="G28" s="309" t="s">
        <v>249</v>
      </c>
    </row>
    <row r="29" spans="2:7" ht="20.100000000000001" customHeight="1" x14ac:dyDescent="0.25">
      <c r="B29" s="450"/>
      <c r="C29" s="439"/>
      <c r="D29" s="307" t="s">
        <v>114</v>
      </c>
      <c r="E29" s="307" t="s">
        <v>265</v>
      </c>
      <c r="F29" s="308" t="s">
        <v>240</v>
      </c>
      <c r="G29" s="309">
        <v>2019</v>
      </c>
    </row>
    <row r="30" spans="2:7" ht="20.100000000000001" customHeight="1" x14ac:dyDescent="0.25">
      <c r="B30" s="450"/>
      <c r="C30" s="439"/>
      <c r="D30" s="307" t="s">
        <v>107</v>
      </c>
      <c r="E30" s="307" t="s">
        <v>266</v>
      </c>
      <c r="F30" s="308" t="s">
        <v>240</v>
      </c>
      <c r="G30" s="309">
        <v>2019</v>
      </c>
    </row>
    <row r="31" spans="2:7" ht="20.100000000000001" customHeight="1" x14ac:dyDescent="0.25">
      <c r="B31" s="450"/>
      <c r="C31" s="439"/>
      <c r="D31" s="307" t="s">
        <v>108</v>
      </c>
      <c r="E31" s="307" t="s">
        <v>267</v>
      </c>
      <c r="F31" s="308" t="s">
        <v>240</v>
      </c>
      <c r="G31" s="309">
        <v>2019</v>
      </c>
    </row>
    <row r="32" spans="2:7" ht="20.100000000000001" customHeight="1" x14ac:dyDescent="0.25">
      <c r="B32" s="450"/>
      <c r="C32" s="439"/>
      <c r="D32" s="307" t="s">
        <v>268</v>
      </c>
      <c r="E32" s="307" t="s">
        <v>269</v>
      </c>
      <c r="F32" s="308" t="s">
        <v>240</v>
      </c>
      <c r="G32" s="309">
        <v>2019</v>
      </c>
    </row>
    <row r="33" spans="2:7" ht="20.100000000000001" customHeight="1" thickBot="1" x14ac:dyDescent="0.3">
      <c r="B33" s="450"/>
      <c r="C33" s="440"/>
      <c r="D33" s="310" t="s">
        <v>270</v>
      </c>
      <c r="E33" s="310" t="s">
        <v>271</v>
      </c>
      <c r="F33" s="311" t="s">
        <v>240</v>
      </c>
      <c r="G33" s="312">
        <v>2019</v>
      </c>
    </row>
    <row r="34" spans="2:7" ht="20.100000000000001" customHeight="1" thickBot="1" x14ac:dyDescent="0.3">
      <c r="B34" s="451"/>
      <c r="C34" s="327" t="s">
        <v>287</v>
      </c>
      <c r="D34" s="316" t="s">
        <v>292</v>
      </c>
      <c r="E34" s="316" t="s">
        <v>295</v>
      </c>
      <c r="F34" s="317" t="s">
        <v>248</v>
      </c>
      <c r="G34" s="318" t="s">
        <v>249</v>
      </c>
    </row>
    <row r="35" spans="2:7" ht="20.100000000000001" customHeight="1" x14ac:dyDescent="0.25">
      <c r="B35" s="455" t="s">
        <v>272</v>
      </c>
      <c r="C35" s="444" t="s">
        <v>286</v>
      </c>
      <c r="D35" s="292" t="s">
        <v>273</v>
      </c>
      <c r="E35" s="292" t="s">
        <v>274</v>
      </c>
      <c r="F35" s="297" t="s">
        <v>275</v>
      </c>
      <c r="G35" s="298" t="s">
        <v>276</v>
      </c>
    </row>
    <row r="36" spans="2:7" ht="20.100000000000001" customHeight="1" x14ac:dyDescent="0.25">
      <c r="B36" s="456"/>
      <c r="C36" s="445"/>
      <c r="D36" s="288" t="s">
        <v>326</v>
      </c>
      <c r="E36" s="288" t="s">
        <v>277</v>
      </c>
      <c r="F36" s="289" t="s">
        <v>248</v>
      </c>
      <c r="G36" s="299" t="s">
        <v>249</v>
      </c>
    </row>
    <row r="37" spans="2:7" ht="20.100000000000001" customHeight="1" x14ac:dyDescent="0.25">
      <c r="B37" s="456"/>
      <c r="C37" s="445"/>
      <c r="D37" s="288" t="s">
        <v>278</v>
      </c>
      <c r="E37" s="288" t="s">
        <v>279</v>
      </c>
      <c r="F37" s="289" t="s">
        <v>248</v>
      </c>
      <c r="G37" s="299" t="s">
        <v>249</v>
      </c>
    </row>
    <row r="38" spans="2:7" ht="20.100000000000001" customHeight="1" thickBot="1" x14ac:dyDescent="0.3">
      <c r="B38" s="456"/>
      <c r="C38" s="446"/>
      <c r="D38" s="290" t="s">
        <v>280</v>
      </c>
      <c r="E38" s="290" t="s">
        <v>281</v>
      </c>
      <c r="F38" s="300" t="s">
        <v>248</v>
      </c>
      <c r="G38" s="301" t="s">
        <v>282</v>
      </c>
    </row>
    <row r="39" spans="2:7" ht="20.100000000000001" customHeight="1" thickBot="1" x14ac:dyDescent="0.3">
      <c r="B39" s="453"/>
      <c r="C39" s="441" t="s">
        <v>210</v>
      </c>
      <c r="D39" s="285" t="s">
        <v>138</v>
      </c>
      <c r="E39" s="285" t="s">
        <v>339</v>
      </c>
      <c r="F39" s="287" t="s">
        <v>275</v>
      </c>
      <c r="G39" s="302" t="s">
        <v>276</v>
      </c>
    </row>
    <row r="40" spans="2:7" ht="20.100000000000001" customHeight="1" x14ac:dyDescent="0.25">
      <c r="B40" s="453"/>
      <c r="C40" s="442"/>
      <c r="D40" s="288" t="s">
        <v>139</v>
      </c>
      <c r="E40" s="292" t="s">
        <v>340</v>
      </c>
      <c r="F40" s="287" t="s">
        <v>275</v>
      </c>
      <c r="G40" s="302" t="s">
        <v>276</v>
      </c>
    </row>
    <row r="41" spans="2:7" ht="20.100000000000001" customHeight="1" thickBot="1" x14ac:dyDescent="0.3">
      <c r="B41" s="454"/>
      <c r="C41" s="443"/>
      <c r="D41" s="290" t="s">
        <v>140</v>
      </c>
      <c r="E41" s="290" t="s">
        <v>341</v>
      </c>
      <c r="F41" s="300" t="s">
        <v>248</v>
      </c>
      <c r="G41" s="301" t="s">
        <v>249</v>
      </c>
    </row>
    <row r="42" spans="2:7" ht="20.100000000000001" customHeight="1" thickBot="1" x14ac:dyDescent="0.3">
      <c r="B42" s="428" t="s">
        <v>193</v>
      </c>
      <c r="C42" s="328" t="s">
        <v>289</v>
      </c>
      <c r="D42" s="319" t="s">
        <v>322</v>
      </c>
      <c r="E42" s="319" t="s">
        <v>342</v>
      </c>
      <c r="F42" s="326" t="s">
        <v>240</v>
      </c>
      <c r="G42" s="320">
        <v>2019</v>
      </c>
    </row>
    <row r="43" spans="2:7" ht="20.100000000000001" customHeight="1" x14ac:dyDescent="0.25">
      <c r="B43" s="429"/>
      <c r="C43" s="426" t="s">
        <v>288</v>
      </c>
      <c r="D43" s="304" t="s">
        <v>152</v>
      </c>
      <c r="E43" s="304" t="s">
        <v>343</v>
      </c>
      <c r="F43" s="305" t="s">
        <v>240</v>
      </c>
      <c r="G43" s="306">
        <v>2019</v>
      </c>
    </row>
    <row r="44" spans="2:7" ht="20.100000000000001" customHeight="1" thickBot="1" x14ac:dyDescent="0.3">
      <c r="B44" s="430"/>
      <c r="C44" s="427"/>
      <c r="D44" s="310" t="s">
        <v>116</v>
      </c>
      <c r="E44" s="310" t="s">
        <v>344</v>
      </c>
      <c r="F44" s="311" t="s">
        <v>240</v>
      </c>
      <c r="G44" s="312">
        <v>2019</v>
      </c>
    </row>
    <row r="45" spans="2:7" ht="20.100000000000001" customHeight="1" x14ac:dyDescent="0.25">
      <c r="B45" s="434" t="s">
        <v>318</v>
      </c>
      <c r="C45" s="435"/>
      <c r="D45" s="285" t="s">
        <v>283</v>
      </c>
      <c r="E45" s="286" t="s">
        <v>345</v>
      </c>
      <c r="F45" s="287" t="s">
        <v>240</v>
      </c>
      <c r="G45" s="302">
        <v>2019</v>
      </c>
    </row>
    <row r="46" spans="2:7" ht="20.100000000000001" customHeight="1" thickBot="1" x14ac:dyDescent="0.3">
      <c r="B46" s="436"/>
      <c r="C46" s="437"/>
      <c r="D46" s="290" t="s">
        <v>284</v>
      </c>
      <c r="E46" s="291" t="s">
        <v>285</v>
      </c>
      <c r="F46" s="300" t="s">
        <v>240</v>
      </c>
      <c r="G46" s="301">
        <v>2020</v>
      </c>
    </row>
  </sheetData>
  <mergeCells count="15">
    <mergeCell ref="C43:C44"/>
    <mergeCell ref="B42:B44"/>
    <mergeCell ref="B8:B11"/>
    <mergeCell ref="B45:C46"/>
    <mergeCell ref="C27:C33"/>
    <mergeCell ref="C39:C41"/>
    <mergeCell ref="C35:C38"/>
    <mergeCell ref="C8:C10"/>
    <mergeCell ref="C12:C15"/>
    <mergeCell ref="C16:C20"/>
    <mergeCell ref="C21:C26"/>
    <mergeCell ref="B12:B15"/>
    <mergeCell ref="B16:B26"/>
    <mergeCell ref="B27:B34"/>
    <mergeCell ref="B35: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8"/>
  <sheetViews>
    <sheetView topLeftCell="B1" zoomScale="85" zoomScaleNormal="85" zoomScaleSheetLayoutView="30" workbookViewId="0">
      <selection activeCell="C21" sqref="C21"/>
    </sheetView>
  </sheetViews>
  <sheetFormatPr baseColWidth="10" defaultRowHeight="15" x14ac:dyDescent="0.25"/>
  <cols>
    <col min="2" max="2" width="32.140625" customWidth="1"/>
    <col min="3" max="42" width="14.7109375" customWidth="1"/>
  </cols>
  <sheetData>
    <row r="1" spans="2:42" ht="15.75" thickBot="1" x14ac:dyDescent="0.3"/>
    <row r="2" spans="2:42" ht="44.25" customHeight="1" thickBot="1" x14ac:dyDescent="0.3">
      <c r="C2" s="457" t="s">
        <v>201</v>
      </c>
      <c r="D2" s="458"/>
      <c r="E2" s="458"/>
      <c r="F2" s="458"/>
      <c r="G2" s="458"/>
      <c r="H2" s="458"/>
      <c r="I2" s="458"/>
      <c r="J2" s="458"/>
      <c r="K2" s="458"/>
      <c r="L2" s="458"/>
      <c r="M2" s="458"/>
      <c r="N2" s="458"/>
      <c r="O2" s="458"/>
      <c r="P2" s="458"/>
      <c r="Q2" s="458"/>
      <c r="R2" s="458"/>
      <c r="S2" s="458"/>
      <c r="T2" s="458"/>
      <c r="U2" s="458"/>
      <c r="V2" s="458"/>
      <c r="W2" s="458"/>
      <c r="X2" s="458"/>
      <c r="Y2" s="458"/>
      <c r="Z2" s="459"/>
      <c r="AB2" s="460" t="s">
        <v>200</v>
      </c>
      <c r="AC2" s="461"/>
      <c r="AE2" s="457" t="s">
        <v>209</v>
      </c>
      <c r="AF2" s="458"/>
      <c r="AG2" s="458"/>
      <c r="AH2" s="458"/>
      <c r="AI2" s="458"/>
      <c r="AJ2" s="458"/>
      <c r="AK2" s="458"/>
      <c r="AL2" s="458"/>
      <c r="AM2" s="458"/>
      <c r="AN2" s="458"/>
      <c r="AO2" s="458"/>
      <c r="AP2" s="459"/>
    </row>
    <row r="3" spans="2:42" ht="45.75" customHeight="1" thickBot="1" x14ac:dyDescent="0.3">
      <c r="C3" s="32"/>
      <c r="D3" s="32"/>
      <c r="E3" s="32"/>
      <c r="F3" s="32"/>
      <c r="G3" s="32"/>
      <c r="H3" s="32"/>
      <c r="I3" s="32"/>
      <c r="J3" s="32"/>
      <c r="K3" s="32"/>
      <c r="L3" s="32"/>
      <c r="M3" s="32"/>
      <c r="N3" s="32"/>
      <c r="O3" s="32"/>
      <c r="P3" s="32"/>
      <c r="Q3" s="32"/>
      <c r="R3" s="32"/>
      <c r="S3" s="32"/>
      <c r="T3" s="32"/>
      <c r="U3" s="32"/>
      <c r="V3" s="32"/>
      <c r="W3" s="32"/>
      <c r="X3" s="32"/>
      <c r="Y3" s="32"/>
      <c r="Z3" s="32"/>
      <c r="AB3" s="32"/>
      <c r="AC3" s="32"/>
      <c r="AE3" s="32"/>
      <c r="AF3" s="32"/>
      <c r="AG3" s="32"/>
      <c r="AH3" s="32"/>
      <c r="AI3" s="32"/>
      <c r="AJ3" s="32"/>
      <c r="AK3" s="32"/>
      <c r="AL3" s="32"/>
      <c r="AM3" s="32"/>
      <c r="AN3" s="32"/>
      <c r="AO3" s="32"/>
      <c r="AP3" s="32"/>
    </row>
    <row r="4" spans="2:42" ht="36" customHeight="1" thickBot="1" x14ac:dyDescent="0.3">
      <c r="B4" s="160" t="s">
        <v>186</v>
      </c>
      <c r="C4" s="462" t="s">
        <v>188</v>
      </c>
      <c r="D4" s="463"/>
      <c r="E4" s="464"/>
      <c r="F4" s="465" t="s">
        <v>189</v>
      </c>
      <c r="G4" s="465"/>
      <c r="H4" s="465"/>
      <c r="I4" s="465"/>
      <c r="J4" s="466" t="s">
        <v>190</v>
      </c>
      <c r="K4" s="466"/>
      <c r="L4" s="466"/>
      <c r="M4" s="466"/>
      <c r="N4" s="466"/>
      <c r="O4" s="467" t="s">
        <v>191</v>
      </c>
      <c r="P4" s="467"/>
      <c r="Q4" s="467"/>
      <c r="R4" s="467"/>
      <c r="S4" s="467"/>
      <c r="T4" s="467"/>
      <c r="U4" s="467"/>
      <c r="V4" s="468" t="s">
        <v>192</v>
      </c>
      <c r="W4" s="468"/>
      <c r="X4" s="468"/>
      <c r="Y4" s="468"/>
      <c r="Z4" s="178" t="s">
        <v>194</v>
      </c>
      <c r="AE4" s="466" t="s">
        <v>190</v>
      </c>
      <c r="AF4" s="466"/>
      <c r="AG4" s="466"/>
      <c r="AH4" s="466"/>
      <c r="AI4" s="466"/>
      <c r="AJ4" s="466"/>
      <c r="AK4" s="491" t="s">
        <v>196</v>
      </c>
      <c r="AL4" s="470" t="s">
        <v>192</v>
      </c>
      <c r="AM4" s="470"/>
      <c r="AN4" s="470"/>
      <c r="AO4" s="469" t="s">
        <v>194</v>
      </c>
      <c r="AP4" s="469"/>
    </row>
    <row r="5" spans="2:42" ht="90.75" thickBot="1" x14ac:dyDescent="0.3">
      <c r="B5" s="161" t="s">
        <v>177</v>
      </c>
      <c r="C5" s="162" t="s">
        <v>231</v>
      </c>
      <c r="D5" s="162" t="s">
        <v>143</v>
      </c>
      <c r="E5" s="162" t="s">
        <v>142</v>
      </c>
      <c r="F5" s="163" t="s">
        <v>232</v>
      </c>
      <c r="G5" s="163" t="s">
        <v>233</v>
      </c>
      <c r="H5" s="163" t="s">
        <v>234</v>
      </c>
      <c r="I5" s="163" t="s">
        <v>150</v>
      </c>
      <c r="J5" s="164" t="s">
        <v>320</v>
      </c>
      <c r="K5" s="164" t="s">
        <v>104</v>
      </c>
      <c r="L5" s="164" t="s">
        <v>256</v>
      </c>
      <c r="M5" s="164" t="s">
        <v>106</v>
      </c>
      <c r="N5" s="164" t="s">
        <v>259</v>
      </c>
      <c r="O5" s="165" t="s">
        <v>161</v>
      </c>
      <c r="P5" s="165" t="s">
        <v>162</v>
      </c>
      <c r="Q5" s="165" t="s">
        <v>114</v>
      </c>
      <c r="R5" s="165" t="s">
        <v>107</v>
      </c>
      <c r="S5" s="165" t="s">
        <v>108</v>
      </c>
      <c r="T5" s="165" t="s">
        <v>117</v>
      </c>
      <c r="U5" s="165" t="s">
        <v>115</v>
      </c>
      <c r="V5" s="166" t="s">
        <v>147</v>
      </c>
      <c r="W5" s="166" t="s">
        <v>319</v>
      </c>
      <c r="X5" s="166" t="s">
        <v>278</v>
      </c>
      <c r="Y5" s="166" t="s">
        <v>149</v>
      </c>
      <c r="Z5" s="167" t="s">
        <v>321</v>
      </c>
      <c r="AA5" s="62"/>
      <c r="AB5" s="193" t="s">
        <v>109</v>
      </c>
      <c r="AC5" s="194" t="s">
        <v>119</v>
      </c>
      <c r="AD5" s="62"/>
      <c r="AE5" s="164" t="s">
        <v>151</v>
      </c>
      <c r="AF5" s="164" t="s">
        <v>135</v>
      </c>
      <c r="AG5" s="164" t="s">
        <v>133</v>
      </c>
      <c r="AH5" s="164" t="s">
        <v>136</v>
      </c>
      <c r="AI5" s="164" t="s">
        <v>137</v>
      </c>
      <c r="AJ5" s="164" t="s">
        <v>134</v>
      </c>
      <c r="AK5" s="165" t="s">
        <v>163</v>
      </c>
      <c r="AL5" s="166" t="s">
        <v>138</v>
      </c>
      <c r="AM5" s="166" t="s">
        <v>139</v>
      </c>
      <c r="AN5" s="166" t="s">
        <v>140</v>
      </c>
      <c r="AO5" s="167" t="s">
        <v>152</v>
      </c>
      <c r="AP5" s="167" t="s">
        <v>116</v>
      </c>
    </row>
    <row r="6" spans="2:42" x14ac:dyDescent="0.25">
      <c r="B6" s="208" t="s">
        <v>171</v>
      </c>
      <c r="C6" s="488">
        <v>0.25839999999999996</v>
      </c>
      <c r="D6" s="278">
        <v>38.160000000000004</v>
      </c>
      <c r="E6" s="279">
        <v>42532.639999999999</v>
      </c>
      <c r="F6" s="168">
        <v>0.14799999999999999</v>
      </c>
      <c r="G6" s="159">
        <v>0.25224999999999997</v>
      </c>
      <c r="H6" s="159">
        <v>4.3700000000000003E-2</v>
      </c>
      <c r="I6" s="169">
        <v>1.8000000000000002E-3</v>
      </c>
      <c r="J6" s="168">
        <v>3.8100000000000002E-2</v>
      </c>
      <c r="K6" s="159">
        <v>6.7300000000000026E-2</v>
      </c>
      <c r="L6" s="159">
        <v>0.51829999999999998</v>
      </c>
      <c r="M6" s="159">
        <v>0.10129999999999999</v>
      </c>
      <c r="N6" s="169">
        <v>0.67610000000000015</v>
      </c>
      <c r="O6" s="168">
        <v>4.82E-2</v>
      </c>
      <c r="P6" s="159">
        <v>0.50259999999999994</v>
      </c>
      <c r="Q6" s="159">
        <v>2.2699999999999998E-2</v>
      </c>
      <c r="R6" s="159">
        <v>9.7999999999999997E-3</v>
      </c>
      <c r="S6" s="159">
        <v>8.9200000000000002E-2</v>
      </c>
      <c r="T6" s="159">
        <v>0.1782</v>
      </c>
      <c r="U6" s="169">
        <v>0.19889999999999999</v>
      </c>
      <c r="V6" s="168">
        <v>0.28820000000000001</v>
      </c>
      <c r="W6" s="159">
        <v>4.2499999999999996E-2</v>
      </c>
      <c r="X6" s="159">
        <v>1.4400000000000001E-2</v>
      </c>
      <c r="Y6" s="169">
        <v>0.24689999999999998</v>
      </c>
      <c r="Z6" s="175">
        <v>0.70429999999999993</v>
      </c>
      <c r="AA6" s="62"/>
      <c r="AB6" s="170">
        <v>7.3600000000000012</v>
      </c>
      <c r="AC6" s="171">
        <v>0.65739999999999998</v>
      </c>
      <c r="AD6" s="62"/>
      <c r="AE6" s="168">
        <v>6.8900000000000003E-2</v>
      </c>
      <c r="AF6" s="159">
        <v>1.4900000000000002E-2</v>
      </c>
      <c r="AG6" s="159">
        <v>6.9900000000000004E-2</v>
      </c>
      <c r="AH6" s="159">
        <v>0.46900000000000003</v>
      </c>
      <c r="AI6" s="159">
        <v>0.9375</v>
      </c>
      <c r="AJ6" s="169">
        <v>0.4774000000000001</v>
      </c>
      <c r="AK6" s="175">
        <v>0.1555</v>
      </c>
      <c r="AL6" s="168">
        <v>0.37990000000000002</v>
      </c>
      <c r="AM6" s="159">
        <v>0.20719999999999997</v>
      </c>
      <c r="AN6" s="169">
        <v>0.9375</v>
      </c>
      <c r="AO6" s="168">
        <v>0.52770000000000006</v>
      </c>
      <c r="AP6" s="169">
        <v>8.3700000000000011E-2</v>
      </c>
    </row>
    <row r="7" spans="2:42" x14ac:dyDescent="0.25">
      <c r="B7" s="209" t="s">
        <v>172</v>
      </c>
      <c r="C7" s="489">
        <v>0.30022222222222222</v>
      </c>
      <c r="D7" s="280">
        <v>20.718518518518518</v>
      </c>
      <c r="E7" s="281">
        <v>22345.311111111107</v>
      </c>
      <c r="F7" s="170">
        <v>0.16970370370370372</v>
      </c>
      <c r="G7" s="85">
        <v>0.39503846153846162</v>
      </c>
      <c r="H7" s="85">
        <v>5.5222222222222228E-2</v>
      </c>
      <c r="I7" s="171">
        <v>1.8629629629629635E-2</v>
      </c>
      <c r="J7" s="170">
        <v>7.3703703703703688E-2</v>
      </c>
      <c r="K7" s="85">
        <v>0.25174074074074076</v>
      </c>
      <c r="L7" s="85">
        <v>0.33733333333333326</v>
      </c>
      <c r="M7" s="85">
        <v>7.7333333333333337E-2</v>
      </c>
      <c r="N7" s="171">
        <v>0.64114814814814824</v>
      </c>
      <c r="O7" s="170">
        <v>9.8629629629629623E-2</v>
      </c>
      <c r="P7" s="85">
        <v>0.12003703703703703</v>
      </c>
      <c r="Q7" s="85">
        <v>2.5703703703703701E-2</v>
      </c>
      <c r="R7" s="85">
        <v>3.1814814814814817E-2</v>
      </c>
      <c r="S7" s="85">
        <v>9.1111111111111129E-2</v>
      </c>
      <c r="T7" s="85">
        <v>0.12029629629629625</v>
      </c>
      <c r="U7" s="171">
        <v>0.13203703703703701</v>
      </c>
      <c r="V7" s="170">
        <v>0.19896296296296295</v>
      </c>
      <c r="W7" s="85">
        <v>4.696296296296297E-2</v>
      </c>
      <c r="X7" s="85">
        <v>1.9407407407407411E-2</v>
      </c>
      <c r="Y7" s="171">
        <v>0.16514814814814821</v>
      </c>
      <c r="Z7" s="176">
        <v>0.71385185185185207</v>
      </c>
      <c r="AA7" s="62"/>
      <c r="AB7" s="170">
        <v>7.0300000000000011</v>
      </c>
      <c r="AC7" s="171">
        <v>0.61388888888888871</v>
      </c>
      <c r="AD7" s="62"/>
      <c r="AE7" s="170">
        <v>9.2407407407407424E-2</v>
      </c>
      <c r="AF7" s="85">
        <v>2.4222222222222228E-2</v>
      </c>
      <c r="AG7" s="85">
        <v>7.7370370370370381E-2</v>
      </c>
      <c r="AH7" s="85">
        <v>0.41355555555555557</v>
      </c>
      <c r="AI7" s="85">
        <v>0.85685185185185186</v>
      </c>
      <c r="AJ7" s="171">
        <v>0.53922222222222227</v>
      </c>
      <c r="AK7" s="176">
        <v>0.31851851851851848</v>
      </c>
      <c r="AL7" s="170">
        <v>0.30099999999999993</v>
      </c>
      <c r="AM7" s="85">
        <v>0.21714814814814806</v>
      </c>
      <c r="AN7" s="171">
        <v>0.85685185185185186</v>
      </c>
      <c r="AO7" s="170">
        <v>0.375037037037037</v>
      </c>
      <c r="AP7" s="171">
        <v>0.10777777777777778</v>
      </c>
    </row>
    <row r="8" spans="2:42" x14ac:dyDescent="0.25">
      <c r="B8" s="209" t="s">
        <v>173</v>
      </c>
      <c r="C8" s="489">
        <v>0.32179999999999997</v>
      </c>
      <c r="D8" s="280">
        <v>15.430000000000003</v>
      </c>
      <c r="E8" s="281">
        <v>15148.595000000005</v>
      </c>
      <c r="F8" s="170">
        <v>0.22990000000000005</v>
      </c>
      <c r="G8" s="85">
        <v>0.25974999999999998</v>
      </c>
      <c r="H8" s="85">
        <v>7.8850000000000003E-2</v>
      </c>
      <c r="I8" s="171">
        <v>0.13059999999999997</v>
      </c>
      <c r="J8" s="170">
        <v>0.18215000000000001</v>
      </c>
      <c r="K8" s="85">
        <v>0.72330000000000005</v>
      </c>
      <c r="L8" s="85">
        <v>0.24079999999999999</v>
      </c>
      <c r="M8" s="85">
        <v>4.02E-2</v>
      </c>
      <c r="N8" s="171">
        <v>0.53869999999999996</v>
      </c>
      <c r="O8" s="170">
        <v>5.2600000000000001E-2</v>
      </c>
      <c r="P8" s="85">
        <v>5.4450000000000012E-2</v>
      </c>
      <c r="Q8" s="85">
        <v>8.4999999999999989E-3</v>
      </c>
      <c r="R8" s="85">
        <v>0.10125000000000002</v>
      </c>
      <c r="S8" s="85">
        <v>0.10249999999999999</v>
      </c>
      <c r="T8" s="85">
        <v>0.1603</v>
      </c>
      <c r="U8" s="171">
        <v>0.17770000000000002</v>
      </c>
      <c r="V8" s="170">
        <v>0.10450000000000001</v>
      </c>
      <c r="W8" s="85">
        <v>6.2950000000000006E-2</v>
      </c>
      <c r="X8" s="85">
        <v>5.16E-2</v>
      </c>
      <c r="Y8" s="171">
        <v>8.0250000000000016E-2</v>
      </c>
      <c r="Z8" s="176">
        <v>0.623</v>
      </c>
      <c r="AA8" s="62"/>
      <c r="AB8" s="170">
        <v>6.5340000000000007</v>
      </c>
      <c r="AC8" s="171">
        <v>0.55274999999999985</v>
      </c>
      <c r="AD8" s="62"/>
      <c r="AE8" s="170">
        <v>9.7500000000000003E-2</v>
      </c>
      <c r="AF8" s="85">
        <v>4.1150000000000006E-2</v>
      </c>
      <c r="AG8" s="85">
        <v>9.2050000000000007E-2</v>
      </c>
      <c r="AH8" s="85">
        <v>0.26750000000000002</v>
      </c>
      <c r="AI8" s="85">
        <v>0.69915000000000005</v>
      </c>
      <c r="AJ8" s="171">
        <v>0.61250000000000004</v>
      </c>
      <c r="AK8" s="176">
        <v>0.52672222222222209</v>
      </c>
      <c r="AL8" s="170">
        <v>0.23205000000000003</v>
      </c>
      <c r="AM8" s="85">
        <v>0.16885</v>
      </c>
      <c r="AN8" s="171">
        <v>0.69915000000000005</v>
      </c>
      <c r="AO8" s="170">
        <v>0.41872222222222216</v>
      </c>
      <c r="AP8" s="171">
        <v>8.249999999999999E-2</v>
      </c>
    </row>
    <row r="9" spans="2:42" x14ac:dyDescent="0.25">
      <c r="B9" s="209" t="s">
        <v>174</v>
      </c>
      <c r="C9" s="489">
        <v>0.38575000000000004</v>
      </c>
      <c r="D9" s="280">
        <v>15.34375</v>
      </c>
      <c r="E9" s="281">
        <v>13099.855</v>
      </c>
      <c r="F9" s="170">
        <v>0.26168750000000002</v>
      </c>
      <c r="G9" s="85">
        <v>0.2459375</v>
      </c>
      <c r="H9" s="85">
        <v>0.16700000000000004</v>
      </c>
      <c r="I9" s="171">
        <v>1.8500000000000003E-2</v>
      </c>
      <c r="J9" s="170">
        <v>7.7374999999999999E-2</v>
      </c>
      <c r="K9" s="85">
        <v>0.30381249999999999</v>
      </c>
      <c r="L9" s="85">
        <v>0.2071875</v>
      </c>
      <c r="M9" s="85">
        <v>9.0625000000000011E-2</v>
      </c>
      <c r="N9" s="171">
        <v>0.702125</v>
      </c>
      <c r="O9" s="170">
        <v>0.27537500000000004</v>
      </c>
      <c r="P9" s="85">
        <v>8.5750000000000007E-2</v>
      </c>
      <c r="Q9" s="85">
        <v>5.44375E-2</v>
      </c>
      <c r="R9" s="85">
        <v>2.7499999999999997E-2</v>
      </c>
      <c r="S9" s="85">
        <v>0.11456249999999998</v>
      </c>
      <c r="T9" s="85">
        <v>0.1140625</v>
      </c>
      <c r="U9" s="171">
        <v>0.18856250000000002</v>
      </c>
      <c r="V9" s="170">
        <v>8.7999999999999995E-2</v>
      </c>
      <c r="W9" s="85">
        <v>9.375E-2</v>
      </c>
      <c r="X9" s="85">
        <v>4.5499999999999999E-2</v>
      </c>
      <c r="Y9" s="171">
        <v>9.2749999999999985E-2</v>
      </c>
      <c r="Z9" s="176">
        <v>0.42631250000000009</v>
      </c>
      <c r="AA9" s="62"/>
      <c r="AB9" s="170">
        <v>6.9743749999999993</v>
      </c>
      <c r="AC9" s="171">
        <v>0.61424999999999996</v>
      </c>
      <c r="AD9" s="62"/>
      <c r="AE9" s="170">
        <v>8.156250000000001E-2</v>
      </c>
      <c r="AF9" s="85">
        <v>1.6812500000000001E-2</v>
      </c>
      <c r="AG9" s="85">
        <v>5.6812500000000009E-2</v>
      </c>
      <c r="AH9" s="85">
        <v>0.36366666666666669</v>
      </c>
      <c r="AI9" s="85">
        <v>0.72618749999999999</v>
      </c>
      <c r="AJ9" s="171">
        <v>0.30299999999999988</v>
      </c>
      <c r="AK9" s="176">
        <v>0.54418749999999994</v>
      </c>
      <c r="AL9" s="170">
        <v>0.20981250000000004</v>
      </c>
      <c r="AM9" s="85">
        <v>0.1660625</v>
      </c>
      <c r="AN9" s="171">
        <v>0.72618749999999999</v>
      </c>
      <c r="AO9" s="170">
        <v>0.40893333333333337</v>
      </c>
      <c r="AP9" s="171">
        <v>6.4937499999999995E-2</v>
      </c>
    </row>
    <row r="10" spans="2:42" x14ac:dyDescent="0.25">
      <c r="B10" s="209" t="s">
        <v>175</v>
      </c>
      <c r="C10" s="489">
        <v>0.40837500000000004</v>
      </c>
      <c r="D10" s="280">
        <v>13.412500000000001</v>
      </c>
      <c r="E10" s="281">
        <v>11233.099999999999</v>
      </c>
      <c r="F10" s="170">
        <v>0.22987500000000002</v>
      </c>
      <c r="G10" s="85">
        <v>0.26924999999999999</v>
      </c>
      <c r="H10" s="85">
        <v>0.119875</v>
      </c>
      <c r="I10" s="171">
        <v>2.2624999999999996E-2</v>
      </c>
      <c r="J10" s="170">
        <v>0.14612499999999998</v>
      </c>
      <c r="K10" s="85">
        <v>0.55012499999999998</v>
      </c>
      <c r="L10" s="85">
        <v>0.30312499999999998</v>
      </c>
      <c r="M10" s="85">
        <v>0.10512500000000001</v>
      </c>
      <c r="N10" s="171">
        <v>0.69762499999999994</v>
      </c>
      <c r="O10" s="170">
        <v>0.28175</v>
      </c>
      <c r="P10" s="85">
        <v>0.12912499999999999</v>
      </c>
      <c r="Q10" s="85">
        <v>0.18200000000000002</v>
      </c>
      <c r="R10" s="85">
        <v>0.10162500000000001</v>
      </c>
      <c r="S10" s="85">
        <v>0.40675</v>
      </c>
      <c r="T10" s="85">
        <v>0.27599999999999997</v>
      </c>
      <c r="U10" s="171">
        <v>0.38250000000000001</v>
      </c>
      <c r="V10" s="170">
        <v>6.8875000000000006E-2</v>
      </c>
      <c r="W10" s="85">
        <v>8.6875000000000008E-2</v>
      </c>
      <c r="X10" s="85">
        <v>5.2124999999999998E-2</v>
      </c>
      <c r="Y10" s="171">
        <v>7.325000000000001E-2</v>
      </c>
      <c r="Z10" s="176">
        <v>0.45499999999999996</v>
      </c>
      <c r="AA10" s="62"/>
      <c r="AB10" s="170">
        <v>6.7262499999999994</v>
      </c>
      <c r="AC10" s="171">
        <v>0.52712499999999995</v>
      </c>
      <c r="AD10" s="62"/>
      <c r="AE10" s="170">
        <v>9.7124999999999989E-2</v>
      </c>
      <c r="AF10" s="85">
        <v>2.6374999999999999E-2</v>
      </c>
      <c r="AG10" s="85">
        <v>0.13262499999999999</v>
      </c>
      <c r="AH10" s="85">
        <v>0.36224999999999996</v>
      </c>
      <c r="AI10" s="85">
        <v>0.61787499999999995</v>
      </c>
      <c r="AJ10" s="171">
        <v>0.39712500000000001</v>
      </c>
      <c r="AK10" s="176">
        <v>0.49624999999999997</v>
      </c>
      <c r="AL10" s="170">
        <v>0.21637500000000001</v>
      </c>
      <c r="AM10" s="85">
        <v>0.19500000000000001</v>
      </c>
      <c r="AN10" s="171">
        <v>0.61787499999999995</v>
      </c>
      <c r="AO10" s="170">
        <v>0.37887500000000002</v>
      </c>
      <c r="AP10" s="171">
        <v>7.1875000000000008E-2</v>
      </c>
    </row>
    <row r="11" spans="2:42" ht="15.75" thickBot="1" x14ac:dyDescent="0.3">
      <c r="B11" s="210" t="s">
        <v>178</v>
      </c>
      <c r="C11" s="490">
        <v>0.46600000000000003</v>
      </c>
      <c r="D11" s="282">
        <v>19.933333333333334</v>
      </c>
      <c r="E11" s="283">
        <v>20197.669999999998</v>
      </c>
      <c r="F11" s="172">
        <v>0.14683333333333332</v>
      </c>
      <c r="G11" s="173">
        <v>0.18783333333333332</v>
      </c>
      <c r="H11" s="173">
        <v>0.18816666666666668</v>
      </c>
      <c r="I11" s="174">
        <v>5.5000000000000005E-3</v>
      </c>
      <c r="J11" s="172">
        <v>0.12116666666666666</v>
      </c>
      <c r="K11" s="173">
        <v>0.33849999999999997</v>
      </c>
      <c r="L11" s="173">
        <v>0.44416666666666665</v>
      </c>
      <c r="M11" s="173">
        <v>0.33200000000000002</v>
      </c>
      <c r="N11" s="174">
        <v>0.87316666666666676</v>
      </c>
      <c r="O11" s="172">
        <v>0.2545</v>
      </c>
      <c r="P11" s="173">
        <v>0.27799999999999997</v>
      </c>
      <c r="Q11" s="173">
        <v>3.6166666666666666E-2</v>
      </c>
      <c r="R11" s="173">
        <v>0.11733333333333333</v>
      </c>
      <c r="S11" s="173">
        <v>0.42549999999999999</v>
      </c>
      <c r="T11" s="173">
        <v>0.25766666666666665</v>
      </c>
      <c r="U11" s="174">
        <v>0.17366666666666666</v>
      </c>
      <c r="V11" s="172">
        <v>0.19400000000000003</v>
      </c>
      <c r="W11" s="173">
        <v>6.483333333333334E-2</v>
      </c>
      <c r="X11" s="173">
        <v>1.35E-2</v>
      </c>
      <c r="Y11" s="174">
        <v>0.22833333333333336</v>
      </c>
      <c r="Z11" s="177">
        <v>0.79399999999999993</v>
      </c>
      <c r="AA11" s="126"/>
      <c r="AB11" s="172">
        <v>6.9483333333333341</v>
      </c>
      <c r="AC11" s="174">
        <v>0.56716666666666671</v>
      </c>
      <c r="AD11" s="126"/>
      <c r="AE11" s="172">
        <v>8.4166666666666667E-2</v>
      </c>
      <c r="AF11" s="173">
        <v>1.3833333333333336E-2</v>
      </c>
      <c r="AG11" s="173">
        <v>9.9666666666666667E-2</v>
      </c>
      <c r="AH11" s="173">
        <v>0.60316666666666674</v>
      </c>
      <c r="AI11" s="173">
        <v>0.91866666666666663</v>
      </c>
      <c r="AJ11" s="174">
        <v>0.4908333333333334</v>
      </c>
      <c r="AK11" s="177">
        <v>0.38166666666666665</v>
      </c>
      <c r="AL11" s="172">
        <v>0.31133333333333335</v>
      </c>
      <c r="AM11" s="173">
        <v>0.23100000000000001</v>
      </c>
      <c r="AN11" s="174">
        <v>0.91866666666666663</v>
      </c>
      <c r="AO11" s="172">
        <v>0.45816666666666661</v>
      </c>
      <c r="AP11" s="174">
        <v>0.21566666666666667</v>
      </c>
    </row>
    <row r="12" spans="2:42" ht="15.75" thickBot="1" x14ac:dyDescent="0.3">
      <c r="E12" s="125"/>
    </row>
    <row r="13" spans="2:42" s="34" customFormat="1" ht="15.75" thickBot="1" x14ac:dyDescent="0.3">
      <c r="B13" s="201" t="s">
        <v>157</v>
      </c>
      <c r="C13" s="202">
        <v>0.36</v>
      </c>
      <c r="D13" s="203">
        <v>20.100000000000001</v>
      </c>
      <c r="E13" s="204">
        <v>19617.93</v>
      </c>
      <c r="F13" s="202">
        <v>0.2</v>
      </c>
      <c r="G13" s="203">
        <v>0.24</v>
      </c>
      <c r="H13" s="202">
        <v>0.104</v>
      </c>
      <c r="I13" s="202">
        <v>2.8000000000000001E-2</v>
      </c>
      <c r="J13" s="202">
        <v>0.107</v>
      </c>
      <c r="K13" s="202">
        <v>0.35199999999999998</v>
      </c>
      <c r="L13" s="202">
        <v>0.33800000000000002</v>
      </c>
      <c r="M13" s="202">
        <v>0.114</v>
      </c>
      <c r="N13" s="203">
        <v>0.68600000000000005</v>
      </c>
      <c r="O13" s="202">
        <v>0.18</v>
      </c>
      <c r="P13" s="202">
        <v>0.16500000000000001</v>
      </c>
      <c r="Q13" s="202">
        <v>5.6000000000000001E-2</v>
      </c>
      <c r="R13" s="202">
        <v>0.05</v>
      </c>
      <c r="S13" s="202">
        <v>0.157</v>
      </c>
      <c r="T13" s="202">
        <v>0.16900000000000001</v>
      </c>
      <c r="U13" s="202">
        <v>0.191</v>
      </c>
      <c r="V13" s="203">
        <v>0.156</v>
      </c>
      <c r="W13" s="202">
        <v>6.5000000000000002E-2</v>
      </c>
      <c r="X13" s="202">
        <v>3.1E-2</v>
      </c>
      <c r="Y13" s="203">
        <v>0.14799999999999999</v>
      </c>
      <c r="Z13" s="205">
        <v>0.65700000000000003</v>
      </c>
      <c r="AA13" s="137"/>
      <c r="AB13" s="195">
        <v>6.93</v>
      </c>
      <c r="AC13" s="192">
        <v>0.57599999999999996</v>
      </c>
      <c r="AD13" s="137"/>
      <c r="AE13" s="189">
        <v>8.8999999999999996E-2</v>
      </c>
      <c r="AF13" s="190">
        <v>2.3E-2</v>
      </c>
      <c r="AG13" s="190">
        <v>9.0999999999999998E-2</v>
      </c>
      <c r="AH13" s="190">
        <v>0.42599999999999999</v>
      </c>
      <c r="AI13" s="191">
        <v>0.78400000000000003</v>
      </c>
      <c r="AJ13" s="191">
        <v>0.47599999999999998</v>
      </c>
      <c r="AK13" s="190">
        <v>0.44400000000000001</v>
      </c>
      <c r="AL13" s="190">
        <v>0.27300000000000002</v>
      </c>
      <c r="AM13" s="191">
        <v>0.20100000000000001</v>
      </c>
      <c r="AN13" s="191">
        <v>0.78400000000000003</v>
      </c>
      <c r="AO13" s="191">
        <v>0.38200000000000001</v>
      </c>
      <c r="AP13" s="192">
        <v>0.1</v>
      </c>
    </row>
    <row r="14" spans="2:42" s="34" customFormat="1" ht="15.75" thickBot="1" x14ac:dyDescent="0.3">
      <c r="E14" s="151"/>
      <c r="AA14" s="137"/>
    </row>
    <row r="15" spans="2:42" s="34" customFormat="1" x14ac:dyDescent="0.25">
      <c r="B15" s="196" t="s">
        <v>110</v>
      </c>
      <c r="C15" s="182">
        <v>0.25600000000000001</v>
      </c>
      <c r="D15" s="182">
        <v>14.674999999999999</v>
      </c>
      <c r="E15" s="197">
        <v>13852.952499999999</v>
      </c>
      <c r="F15" s="182">
        <v>0.14399999999999999</v>
      </c>
      <c r="G15" s="182">
        <v>0.18</v>
      </c>
      <c r="H15" s="182">
        <v>4.7750000000000001E-2</v>
      </c>
      <c r="I15" s="182">
        <v>5.0000000000000001E-3</v>
      </c>
      <c r="J15" s="182">
        <v>4.4749999999999998E-2</v>
      </c>
      <c r="K15" s="182">
        <v>0.11824999999999999</v>
      </c>
      <c r="L15" s="182">
        <v>0.20649999999999999</v>
      </c>
      <c r="M15" s="182">
        <v>3.5999999999999997E-2</v>
      </c>
      <c r="N15" s="182">
        <v>0.56474999999999997</v>
      </c>
      <c r="O15" s="182">
        <v>3.6999999999999998E-2</v>
      </c>
      <c r="P15" s="182">
        <v>3.6499999999999998E-2</v>
      </c>
      <c r="Q15" s="182">
        <v>4.7499999999999999E-3</v>
      </c>
      <c r="R15" s="182">
        <v>2E-3</v>
      </c>
      <c r="S15" s="182">
        <v>4.0250000000000001E-2</v>
      </c>
      <c r="T15" s="182">
        <v>9.1749999999999998E-2</v>
      </c>
      <c r="U15" s="182">
        <v>0.10775</v>
      </c>
      <c r="V15" s="182">
        <v>7.6499999999999999E-2</v>
      </c>
      <c r="W15" s="182">
        <v>4.5749999999999999E-2</v>
      </c>
      <c r="X15" s="182">
        <v>1.4E-2</v>
      </c>
      <c r="Y15" s="182">
        <v>7.5999999999999998E-2</v>
      </c>
      <c r="Z15" s="183">
        <v>0.47399999999999998</v>
      </c>
      <c r="AA15" s="137"/>
      <c r="AB15" s="181">
        <v>6.585</v>
      </c>
      <c r="AC15" s="183">
        <v>0.50975000000000004</v>
      </c>
      <c r="AD15" s="137"/>
      <c r="AE15" s="181">
        <v>7.0000000000000007E-2</v>
      </c>
      <c r="AF15" s="182">
        <v>1.2999999999999999E-2</v>
      </c>
      <c r="AG15" s="182">
        <v>4.4749999999999998E-2</v>
      </c>
      <c r="AH15" s="182">
        <v>0.28000000000000003</v>
      </c>
      <c r="AI15" s="182">
        <v>0.72</v>
      </c>
      <c r="AJ15" s="182">
        <v>0.36</v>
      </c>
      <c r="AK15" s="182">
        <v>0.26800000000000002</v>
      </c>
      <c r="AL15" s="182">
        <v>0.20574999999999999</v>
      </c>
      <c r="AM15" s="182">
        <v>0.14549999999999999</v>
      </c>
      <c r="AN15" s="182">
        <v>0.72</v>
      </c>
      <c r="AO15" s="182">
        <v>0.315</v>
      </c>
      <c r="AP15" s="183">
        <v>4.2749999999999996E-2</v>
      </c>
    </row>
    <row r="16" spans="2:42" s="34" customFormat="1" x14ac:dyDescent="0.25">
      <c r="B16" s="198" t="s">
        <v>111</v>
      </c>
      <c r="C16" s="150">
        <v>0.32300000000000001</v>
      </c>
      <c r="D16" s="150">
        <v>16.950000000000003</v>
      </c>
      <c r="E16" s="152">
        <v>17180.535</v>
      </c>
      <c r="F16" s="150">
        <v>0.1925</v>
      </c>
      <c r="G16" s="150">
        <v>0.25700000000000001</v>
      </c>
      <c r="H16" s="150">
        <v>7.4499999999999997E-2</v>
      </c>
      <c r="I16" s="150">
        <v>1.7999999999999999E-2</v>
      </c>
      <c r="J16" s="150">
        <v>8.1000000000000003E-2</v>
      </c>
      <c r="K16" s="150">
        <v>0.36199999999999999</v>
      </c>
      <c r="L16" s="150">
        <v>0.31850000000000001</v>
      </c>
      <c r="M16" s="150">
        <v>6.9500000000000006E-2</v>
      </c>
      <c r="N16" s="150">
        <v>0.65900000000000003</v>
      </c>
      <c r="O16" s="150">
        <v>8.5999999999999993E-2</v>
      </c>
      <c r="P16" s="150">
        <v>6.6000000000000003E-2</v>
      </c>
      <c r="Q16" s="150">
        <v>1.7000000000000001E-2</v>
      </c>
      <c r="R16" s="150">
        <v>1.9E-2</v>
      </c>
      <c r="S16" s="150">
        <v>9.4E-2</v>
      </c>
      <c r="T16" s="150">
        <v>0.13400000000000001</v>
      </c>
      <c r="U16" s="150">
        <v>0.16949999999999998</v>
      </c>
      <c r="V16" s="150">
        <v>0.14150000000000001</v>
      </c>
      <c r="W16" s="150">
        <v>5.6500000000000002E-2</v>
      </c>
      <c r="X16" s="150">
        <v>2.5500000000000002E-2</v>
      </c>
      <c r="Y16" s="150">
        <v>0.1265</v>
      </c>
      <c r="Z16" s="185">
        <v>0.67900000000000005</v>
      </c>
      <c r="AA16" s="137"/>
      <c r="AB16" s="184">
        <v>6.9249999999999998</v>
      </c>
      <c r="AC16" s="185">
        <v>0.57999999999999996</v>
      </c>
      <c r="AD16" s="137"/>
      <c r="AE16" s="184">
        <v>8.5499999999999993E-2</v>
      </c>
      <c r="AF16" s="150">
        <v>0.02</v>
      </c>
      <c r="AG16" s="150">
        <v>7.9000000000000001E-2</v>
      </c>
      <c r="AH16" s="150">
        <v>0.39700000000000002</v>
      </c>
      <c r="AI16" s="150">
        <v>0.83349999999999991</v>
      </c>
      <c r="AJ16" s="150">
        <v>0.47799999999999998</v>
      </c>
      <c r="AK16" s="150">
        <v>0.43149999999999999</v>
      </c>
      <c r="AL16" s="150">
        <v>0.26600000000000001</v>
      </c>
      <c r="AM16" s="150">
        <v>0.19600000000000001</v>
      </c>
      <c r="AN16" s="150">
        <v>0.83349999999999991</v>
      </c>
      <c r="AO16" s="150">
        <v>0.39400000000000002</v>
      </c>
      <c r="AP16" s="185">
        <v>8.2500000000000004E-2</v>
      </c>
    </row>
    <row r="17" spans="2:42" s="34" customFormat="1" ht="15.75" thickBot="1" x14ac:dyDescent="0.3">
      <c r="B17" s="199" t="s">
        <v>112</v>
      </c>
      <c r="C17" s="187">
        <v>0.40450000000000003</v>
      </c>
      <c r="D17" s="187">
        <v>21.3</v>
      </c>
      <c r="E17" s="200">
        <v>23206.11</v>
      </c>
      <c r="F17" s="187">
        <v>0.25124999999999997</v>
      </c>
      <c r="G17" s="187">
        <v>0.36599999999999999</v>
      </c>
      <c r="H17" s="187">
        <v>0.11975</v>
      </c>
      <c r="I17" s="187">
        <v>4.4249999999999998E-2</v>
      </c>
      <c r="J17" s="187">
        <v>0.14100000000000001</v>
      </c>
      <c r="K17" s="187">
        <v>0.60699999999999998</v>
      </c>
      <c r="L17" s="187">
        <v>0.40825</v>
      </c>
      <c r="M17" s="187">
        <v>0.124</v>
      </c>
      <c r="N17" s="187">
        <v>0.73599999999999999</v>
      </c>
      <c r="O17" s="187">
        <v>0.18925</v>
      </c>
      <c r="P17" s="187">
        <v>0.19225</v>
      </c>
      <c r="Q17" s="187">
        <v>4.1750000000000002E-2</v>
      </c>
      <c r="R17" s="187">
        <v>8.8249999999999995E-2</v>
      </c>
      <c r="S17" s="187">
        <v>0.19725000000000001</v>
      </c>
      <c r="T17" s="187">
        <v>0.19350000000000001</v>
      </c>
      <c r="U17" s="187">
        <v>0.25175000000000003</v>
      </c>
      <c r="V17" s="187">
        <v>0.21575</v>
      </c>
      <c r="W17" s="187">
        <v>0.08</v>
      </c>
      <c r="X17" s="187">
        <v>4.7E-2</v>
      </c>
      <c r="Y17" s="187">
        <v>0.18174999999999999</v>
      </c>
      <c r="Z17" s="188">
        <v>0.80600000000000005</v>
      </c>
      <c r="AA17" s="137"/>
      <c r="AB17" s="186">
        <v>7.24</v>
      </c>
      <c r="AC17" s="188">
        <v>0.67900000000000005</v>
      </c>
      <c r="AD17" s="137"/>
      <c r="AE17" s="186">
        <v>0.10199999999999999</v>
      </c>
      <c r="AF17" s="187">
        <v>3.0249999999999999E-2</v>
      </c>
      <c r="AG17" s="187">
        <v>0.11125</v>
      </c>
      <c r="AH17" s="187">
        <v>0.51200000000000001</v>
      </c>
      <c r="AI17" s="187">
        <v>0.88749999999999996</v>
      </c>
      <c r="AJ17" s="187">
        <v>0.61824999999999997</v>
      </c>
      <c r="AK17" s="187">
        <v>0.53725000000000001</v>
      </c>
      <c r="AL17" s="187">
        <v>0.31974999999999998</v>
      </c>
      <c r="AM17" s="187">
        <v>0.23400000000000001</v>
      </c>
      <c r="AN17" s="187">
        <v>0.88749999999999996</v>
      </c>
      <c r="AO17" s="187">
        <v>0.47499999999999998</v>
      </c>
      <c r="AP17" s="188">
        <v>0.12525</v>
      </c>
    </row>
    <row r="20" spans="2:42" x14ac:dyDescent="0.25">
      <c r="B20" s="206" t="s">
        <v>181</v>
      </c>
      <c r="C20" s="153" t="s">
        <v>197</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1"/>
      <c r="AB20" s="142"/>
      <c r="AC20" s="143"/>
      <c r="AD20" s="141"/>
      <c r="AE20" s="140"/>
      <c r="AF20" s="140"/>
      <c r="AG20" s="140"/>
      <c r="AH20" s="140"/>
      <c r="AI20" s="140"/>
      <c r="AJ20" s="140"/>
      <c r="AK20" s="140"/>
      <c r="AL20" s="140"/>
      <c r="AM20" s="140"/>
      <c r="AN20" s="140"/>
      <c r="AO20" s="140"/>
      <c r="AP20" s="140"/>
    </row>
    <row r="21" spans="2:42" s="313" customFormat="1" x14ac:dyDescent="0.25">
      <c r="B21" s="206"/>
      <c r="C21" s="153" t="s">
        <v>327</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1"/>
      <c r="AB21" s="142"/>
      <c r="AC21" s="143"/>
      <c r="AD21" s="141"/>
      <c r="AE21" s="140"/>
      <c r="AF21" s="140"/>
      <c r="AG21" s="140"/>
      <c r="AH21" s="140"/>
      <c r="AI21" s="140"/>
      <c r="AJ21" s="140"/>
      <c r="AK21" s="140"/>
      <c r="AL21" s="140"/>
      <c r="AM21" s="140"/>
      <c r="AN21" s="140"/>
      <c r="AO21" s="140"/>
      <c r="AP21" s="140"/>
    </row>
    <row r="22" spans="2:42" x14ac:dyDescent="0.25">
      <c r="B22" s="139"/>
      <c r="C22" s="153" t="s">
        <v>198</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1"/>
      <c r="AB22" s="142"/>
      <c r="AC22" s="143"/>
      <c r="AD22" s="141"/>
      <c r="AE22" s="140"/>
      <c r="AF22" s="140"/>
      <c r="AG22" s="140"/>
      <c r="AH22" s="140"/>
      <c r="AI22" s="140"/>
      <c r="AJ22" s="140"/>
      <c r="AK22" s="140"/>
      <c r="AL22" s="140"/>
      <c r="AM22" s="140"/>
      <c r="AN22" s="140"/>
      <c r="AO22" s="140"/>
      <c r="AP22" s="140"/>
    </row>
    <row r="23" spans="2:42" x14ac:dyDescent="0.25">
      <c r="B23" s="139"/>
      <c r="C23" s="153"/>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1"/>
      <c r="AB23" s="142"/>
      <c r="AC23" s="143"/>
      <c r="AD23" s="141"/>
      <c r="AE23" s="140"/>
      <c r="AF23" s="140"/>
      <c r="AG23" s="140"/>
      <c r="AH23" s="140"/>
      <c r="AI23" s="140"/>
      <c r="AJ23" s="140"/>
      <c r="AK23" s="140"/>
      <c r="AL23" s="140"/>
      <c r="AM23" s="140"/>
      <c r="AN23" s="140"/>
      <c r="AO23" s="140"/>
      <c r="AP23" s="140"/>
    </row>
    <row r="24" spans="2:42" x14ac:dyDescent="0.25">
      <c r="B24" s="207" t="s">
        <v>182</v>
      </c>
      <c r="C24" s="155" t="s">
        <v>183</v>
      </c>
      <c r="D24" s="146"/>
      <c r="E24" s="147"/>
      <c r="F24" s="145"/>
      <c r="G24" s="145"/>
      <c r="H24" s="145"/>
      <c r="I24" s="145"/>
      <c r="J24" s="145"/>
      <c r="K24" s="145"/>
      <c r="L24" s="145"/>
      <c r="M24" s="145"/>
      <c r="N24" s="145"/>
      <c r="O24" s="145"/>
      <c r="P24" s="145"/>
      <c r="Q24" s="145"/>
      <c r="R24" s="145"/>
      <c r="S24" s="145"/>
      <c r="T24" s="145"/>
      <c r="U24" s="145"/>
      <c r="V24" s="145"/>
      <c r="W24" s="145"/>
      <c r="X24" s="145"/>
      <c r="Y24" s="145"/>
      <c r="Z24" s="145"/>
      <c r="AA24" s="141"/>
      <c r="AB24" s="145"/>
      <c r="AC24" s="145"/>
      <c r="AD24" s="141"/>
      <c r="AE24" s="145"/>
      <c r="AF24" s="145"/>
      <c r="AG24" s="145"/>
      <c r="AH24" s="145"/>
      <c r="AI24" s="145"/>
      <c r="AJ24" s="145"/>
      <c r="AK24" s="145"/>
      <c r="AL24" s="145"/>
      <c r="AM24" s="145"/>
      <c r="AN24" s="145"/>
      <c r="AO24" s="145"/>
      <c r="AP24" s="145"/>
    </row>
    <row r="25" spans="2:42" x14ac:dyDescent="0.25">
      <c r="B25" s="154" t="s">
        <v>199</v>
      </c>
      <c r="C25" s="155" t="s">
        <v>184</v>
      </c>
      <c r="D25" s="146"/>
      <c r="E25" s="147"/>
      <c r="F25" s="145"/>
      <c r="G25" s="145"/>
      <c r="H25" s="145"/>
      <c r="I25" s="145"/>
      <c r="J25" s="145"/>
      <c r="K25" s="145"/>
      <c r="L25" s="145"/>
      <c r="M25" s="145"/>
      <c r="N25" s="145"/>
      <c r="O25" s="145"/>
      <c r="P25" s="145"/>
      <c r="Q25" s="145"/>
      <c r="R25" s="145"/>
      <c r="S25" s="145"/>
      <c r="T25" s="145"/>
      <c r="U25" s="145"/>
      <c r="V25" s="145"/>
      <c r="W25" s="145"/>
      <c r="X25" s="145"/>
      <c r="Y25" s="145"/>
      <c r="Z25" s="145"/>
      <c r="AA25" s="141"/>
      <c r="AB25" s="145"/>
      <c r="AC25" s="145"/>
      <c r="AD25" s="141"/>
      <c r="AE25" s="145"/>
      <c r="AF25" s="145"/>
      <c r="AG25" s="145"/>
      <c r="AH25" s="145"/>
      <c r="AI25" s="145"/>
      <c r="AJ25" s="145"/>
      <c r="AK25" s="145"/>
      <c r="AL25" s="145"/>
      <c r="AM25" s="145"/>
      <c r="AN25" s="145"/>
      <c r="AO25" s="145"/>
      <c r="AP25" s="145"/>
    </row>
    <row r="26" spans="2:42" x14ac:dyDescent="0.25">
      <c r="B26" s="144"/>
      <c r="C26" s="155" t="s">
        <v>185</v>
      </c>
      <c r="D26" s="146"/>
      <c r="E26" s="147"/>
      <c r="F26" s="145"/>
      <c r="G26" s="145"/>
      <c r="H26" s="145"/>
      <c r="I26" s="145"/>
      <c r="J26" s="145"/>
      <c r="K26" s="145"/>
      <c r="L26" s="145"/>
      <c r="M26" s="145"/>
      <c r="N26" s="145"/>
      <c r="O26" s="145"/>
      <c r="P26" s="145"/>
      <c r="Q26" s="145"/>
      <c r="R26" s="145"/>
      <c r="S26" s="145"/>
      <c r="T26" s="145"/>
      <c r="U26" s="145"/>
      <c r="V26" s="145"/>
      <c r="W26" s="145"/>
      <c r="X26" s="145"/>
      <c r="Y26" s="145"/>
      <c r="Z26" s="145"/>
      <c r="AA26" s="141"/>
      <c r="AB26" s="145"/>
      <c r="AC26" s="145"/>
      <c r="AD26" s="141"/>
      <c r="AE26" s="145"/>
      <c r="AF26" s="145"/>
      <c r="AG26" s="145"/>
      <c r="AH26" s="145"/>
      <c r="AI26" s="145"/>
      <c r="AJ26" s="145"/>
      <c r="AK26" s="145"/>
      <c r="AL26" s="145"/>
      <c r="AM26" s="145"/>
      <c r="AN26" s="145"/>
      <c r="AO26" s="145"/>
      <c r="AP26" s="145"/>
    </row>
    <row r="27" spans="2:42" x14ac:dyDescent="0.25">
      <c r="B27" s="144"/>
      <c r="C27" s="155" t="s">
        <v>195</v>
      </c>
      <c r="D27" s="146"/>
      <c r="E27" s="147"/>
      <c r="F27" s="145"/>
      <c r="G27" s="145"/>
      <c r="H27" s="145"/>
      <c r="I27" s="145"/>
      <c r="J27" s="145"/>
      <c r="K27" s="145"/>
      <c r="L27" s="145"/>
      <c r="M27" s="145"/>
      <c r="N27" s="145"/>
      <c r="O27" s="145"/>
      <c r="P27" s="145"/>
      <c r="Q27" s="145"/>
      <c r="R27" s="145"/>
      <c r="S27" s="145"/>
      <c r="T27" s="145"/>
      <c r="U27" s="145"/>
      <c r="V27" s="145"/>
      <c r="W27" s="145"/>
      <c r="X27" s="145"/>
      <c r="Y27" s="145"/>
      <c r="Z27" s="145"/>
      <c r="AA27" s="141"/>
      <c r="AB27" s="145"/>
      <c r="AC27" s="145"/>
      <c r="AD27" s="141"/>
      <c r="AE27" s="145"/>
      <c r="AF27" s="145"/>
      <c r="AG27" s="145"/>
      <c r="AH27" s="145"/>
      <c r="AI27" s="145"/>
      <c r="AJ27" s="145"/>
      <c r="AK27" s="145"/>
      <c r="AL27" s="145"/>
      <c r="AM27" s="145"/>
      <c r="AN27" s="145"/>
      <c r="AO27" s="145"/>
      <c r="AP27" s="145"/>
    </row>
    <row r="28" spans="2:42" x14ac:dyDescent="0.25">
      <c r="B28" s="144"/>
      <c r="C28" s="155"/>
      <c r="D28" s="146"/>
      <c r="E28" s="147"/>
      <c r="F28" s="145"/>
      <c r="G28" s="145"/>
      <c r="H28" s="145"/>
      <c r="I28" s="145"/>
      <c r="J28" s="145"/>
      <c r="K28" s="145"/>
      <c r="L28" s="145"/>
      <c r="M28" s="145"/>
      <c r="N28" s="145"/>
      <c r="O28" s="145"/>
      <c r="P28" s="145"/>
      <c r="Q28" s="145"/>
      <c r="R28" s="145"/>
      <c r="S28" s="145"/>
      <c r="T28" s="145"/>
      <c r="U28" s="145"/>
      <c r="V28" s="145"/>
      <c r="W28" s="145"/>
      <c r="X28" s="145"/>
      <c r="Y28" s="145"/>
      <c r="Z28" s="145"/>
      <c r="AA28" s="141"/>
      <c r="AB28" s="145"/>
      <c r="AC28" s="145"/>
      <c r="AD28" s="141"/>
      <c r="AE28" s="145"/>
      <c r="AF28" s="145"/>
      <c r="AG28" s="145"/>
      <c r="AH28" s="145"/>
      <c r="AI28" s="145"/>
      <c r="AJ28" s="145"/>
      <c r="AK28" s="145"/>
      <c r="AL28" s="145"/>
      <c r="AM28" s="145"/>
      <c r="AN28" s="145"/>
      <c r="AO28" s="145"/>
      <c r="AP28" s="145"/>
    </row>
    <row r="29" spans="2:42" ht="15.75" x14ac:dyDescent="0.25">
      <c r="B29" s="206" t="s">
        <v>206</v>
      </c>
      <c r="C29" s="213" t="s">
        <v>202</v>
      </c>
      <c r="D29" s="155" t="s">
        <v>203</v>
      </c>
      <c r="E29" s="147"/>
      <c r="F29" s="145"/>
      <c r="G29" s="145"/>
      <c r="H29" s="145"/>
      <c r="I29" s="145"/>
      <c r="J29" s="145"/>
      <c r="K29" s="145"/>
      <c r="L29" s="145"/>
      <c r="M29" s="145"/>
      <c r="N29" s="145"/>
      <c r="O29" s="145"/>
      <c r="P29" s="145"/>
      <c r="Q29" s="145"/>
      <c r="R29" s="145"/>
      <c r="S29" s="145"/>
      <c r="T29" s="145"/>
      <c r="U29" s="145"/>
      <c r="V29" s="145"/>
      <c r="W29" s="145"/>
      <c r="X29" s="145"/>
      <c r="Y29" s="145"/>
      <c r="Z29" s="145"/>
      <c r="AA29" s="141"/>
      <c r="AB29" s="145"/>
      <c r="AC29" s="145"/>
      <c r="AD29" s="141"/>
      <c r="AE29" s="145"/>
      <c r="AF29" s="145"/>
      <c r="AG29" s="145"/>
      <c r="AH29" s="145"/>
      <c r="AI29" s="145"/>
      <c r="AJ29" s="145"/>
      <c r="AK29" s="145"/>
      <c r="AL29" s="145"/>
      <c r="AM29" s="145"/>
      <c r="AN29" s="145"/>
      <c r="AO29" s="145"/>
      <c r="AP29" s="145"/>
    </row>
    <row r="30" spans="2:42" ht="15.75" x14ac:dyDescent="0.25">
      <c r="B30" s="212"/>
      <c r="C30" s="213" t="s">
        <v>204</v>
      </c>
      <c r="D30" s="211" t="s">
        <v>207</v>
      </c>
      <c r="E30" s="147"/>
      <c r="F30" s="145"/>
      <c r="G30" s="145"/>
      <c r="H30" s="145"/>
      <c r="I30" s="145"/>
      <c r="J30" s="145"/>
      <c r="K30" s="145"/>
      <c r="L30" s="145"/>
      <c r="M30" s="145"/>
      <c r="N30" s="145"/>
      <c r="O30" s="145"/>
      <c r="P30" s="145"/>
      <c r="Q30" s="145"/>
      <c r="R30" s="145"/>
      <c r="S30" s="145"/>
      <c r="T30" s="145"/>
      <c r="U30" s="145"/>
      <c r="V30" s="145"/>
      <c r="W30" s="145"/>
      <c r="X30" s="145"/>
      <c r="Y30" s="145"/>
      <c r="Z30" s="145"/>
      <c r="AA30" s="141"/>
      <c r="AB30" s="145"/>
      <c r="AC30" s="145"/>
      <c r="AD30" s="141"/>
      <c r="AE30" s="145"/>
      <c r="AF30" s="145"/>
      <c r="AG30" s="145"/>
      <c r="AH30" s="145"/>
      <c r="AI30" s="145"/>
      <c r="AJ30" s="145"/>
      <c r="AK30" s="145"/>
      <c r="AL30" s="145"/>
      <c r="AM30" s="145"/>
      <c r="AN30" s="145"/>
      <c r="AO30" s="145"/>
      <c r="AP30" s="145"/>
    </row>
    <row r="31" spans="2:42" ht="15.75" x14ac:dyDescent="0.25">
      <c r="B31" s="212"/>
      <c r="C31" s="213" t="s">
        <v>205</v>
      </c>
      <c r="D31" s="139" t="s">
        <v>208</v>
      </c>
      <c r="E31" s="149"/>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row>
    <row r="32" spans="2:42" ht="15.75" x14ac:dyDescent="0.25">
      <c r="B32" s="212"/>
      <c r="C32" s="139"/>
      <c r="D32" s="139"/>
      <c r="E32" s="139"/>
      <c r="F32" s="139"/>
      <c r="G32" s="139"/>
      <c r="H32" s="145"/>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row>
    <row r="33" spans="2:42" x14ac:dyDescent="0.25">
      <c r="B33" s="139"/>
      <c r="C33" s="139"/>
      <c r="D33" s="139"/>
      <c r="E33" s="139"/>
      <c r="F33" s="139"/>
      <c r="G33" s="139"/>
      <c r="H33" s="148"/>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row>
    <row r="34" spans="2:42" x14ac:dyDescent="0.25">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row>
    <row r="35" spans="2:42" x14ac:dyDescent="0.25">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row>
    <row r="36" spans="2:42" x14ac:dyDescent="0.25">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row>
    <row r="48" spans="2:42" x14ac:dyDescent="0.25">
      <c r="F48">
        <f>13100*100/19618</f>
        <v>66.775410337445209</v>
      </c>
    </row>
  </sheetData>
  <mergeCells count="11">
    <mergeCell ref="AE2:AP2"/>
    <mergeCell ref="AB2:AC2"/>
    <mergeCell ref="C2:Z2"/>
    <mergeCell ref="C4:E4"/>
    <mergeCell ref="F4:I4"/>
    <mergeCell ref="J4:N4"/>
    <mergeCell ref="O4:U4"/>
    <mergeCell ref="V4:Y4"/>
    <mergeCell ref="AO4:AP4"/>
    <mergeCell ref="AE4:AJ4"/>
    <mergeCell ref="AL4:AN4"/>
  </mergeCells>
  <conditionalFormatting sqref="AQ6:AQ10">
    <cfRule type="colorScale" priority="431">
      <colorScale>
        <cfvo type="min"/>
        <cfvo type="percentile" val="50"/>
        <cfvo type="max"/>
        <color rgb="FFF8696B"/>
        <color rgb="FFFCFCFF"/>
        <color rgb="FF63BE7B"/>
      </colorScale>
    </cfRule>
  </conditionalFormatting>
  <conditionalFormatting sqref="AR6:AR10">
    <cfRule type="colorScale" priority="430">
      <colorScale>
        <cfvo type="min"/>
        <cfvo type="percentile" val="50"/>
        <cfvo type="max"/>
        <color rgb="FFF8696B"/>
        <color rgb="FFFCFCFF"/>
        <color rgb="FF63BE7B"/>
      </colorScale>
    </cfRule>
  </conditionalFormatting>
  <conditionalFormatting sqref="AS6:AS10">
    <cfRule type="colorScale" priority="429">
      <colorScale>
        <cfvo type="min"/>
        <cfvo type="percentile" val="50"/>
        <cfvo type="max"/>
        <color rgb="FFF8696B"/>
        <color rgb="FFFCFCFF"/>
        <color rgb="FF63BE7B"/>
      </colorScale>
    </cfRule>
  </conditionalFormatting>
  <conditionalFormatting sqref="C12">
    <cfRule type="colorScale" priority="342">
      <colorScale>
        <cfvo type="min"/>
        <cfvo type="percentile" val="50"/>
        <cfvo type="max"/>
        <color rgb="FF63BE7B"/>
        <color rgb="FFFCFCFF"/>
        <color rgb="FFF8696B"/>
      </colorScale>
    </cfRule>
  </conditionalFormatting>
  <conditionalFormatting sqref="F12">
    <cfRule type="colorScale" priority="338">
      <colorScale>
        <cfvo type="min"/>
        <cfvo type="percentile" val="50"/>
        <cfvo type="max"/>
        <color rgb="FF63BE7B"/>
        <color rgb="FFFCFCFF"/>
        <color rgb="FFF8696B"/>
      </colorScale>
    </cfRule>
  </conditionalFormatting>
  <conditionalFormatting sqref="H12">
    <cfRule type="colorScale" priority="330">
      <colorScale>
        <cfvo type="min"/>
        <cfvo type="percentile" val="50"/>
        <cfvo type="max"/>
        <color rgb="FF63BE7B"/>
        <color rgb="FFFCFCFF"/>
        <color rgb="FFF8696B"/>
      </colorScale>
    </cfRule>
  </conditionalFormatting>
  <conditionalFormatting sqref="I12">
    <cfRule type="colorScale" priority="326">
      <colorScale>
        <cfvo type="min"/>
        <cfvo type="percentile" val="50"/>
        <cfvo type="max"/>
        <color rgb="FF63BE7B"/>
        <color rgb="FFFCFCFF"/>
        <color rgb="FFF8696B"/>
      </colorScale>
    </cfRule>
  </conditionalFormatting>
  <conditionalFormatting sqref="J12">
    <cfRule type="colorScale" priority="322">
      <colorScale>
        <cfvo type="min"/>
        <cfvo type="percentile" val="50"/>
        <cfvo type="max"/>
        <color rgb="FF63BE7B"/>
        <color rgb="FFFCFCFF"/>
        <color rgb="FFF8696B"/>
      </colorScale>
    </cfRule>
  </conditionalFormatting>
  <conditionalFormatting sqref="K12">
    <cfRule type="colorScale" priority="318">
      <colorScale>
        <cfvo type="min"/>
        <cfvo type="percentile" val="50"/>
        <cfvo type="max"/>
        <color rgb="FF63BE7B"/>
        <color rgb="FFFCFCFF"/>
        <color rgb="FFF8696B"/>
      </colorScale>
    </cfRule>
  </conditionalFormatting>
  <conditionalFormatting sqref="L12">
    <cfRule type="colorScale" priority="314">
      <colorScale>
        <cfvo type="min"/>
        <cfvo type="percentile" val="50"/>
        <cfvo type="max"/>
        <color rgb="FF63BE7B"/>
        <color rgb="FFFCFCFF"/>
        <color rgb="FFF8696B"/>
      </colorScale>
    </cfRule>
  </conditionalFormatting>
  <conditionalFormatting sqref="M12">
    <cfRule type="colorScale" priority="310">
      <colorScale>
        <cfvo type="min"/>
        <cfvo type="percentile" val="50"/>
        <cfvo type="max"/>
        <color rgb="FF63BE7B"/>
        <color rgb="FFFCFCFF"/>
        <color rgb="FFF8696B"/>
      </colorScale>
    </cfRule>
  </conditionalFormatting>
  <conditionalFormatting sqref="O12">
    <cfRule type="colorScale" priority="302">
      <colorScale>
        <cfvo type="min"/>
        <cfvo type="percentile" val="50"/>
        <cfvo type="max"/>
        <color rgb="FF63BE7B"/>
        <color rgb="FFFCFCFF"/>
        <color rgb="FFF8696B"/>
      </colorScale>
    </cfRule>
  </conditionalFormatting>
  <conditionalFormatting sqref="P12">
    <cfRule type="colorScale" priority="298">
      <colorScale>
        <cfvo type="min"/>
        <cfvo type="percentile" val="50"/>
        <cfvo type="max"/>
        <color rgb="FF63BE7B"/>
        <color rgb="FFFCFCFF"/>
        <color rgb="FFF8696B"/>
      </colorScale>
    </cfRule>
  </conditionalFormatting>
  <conditionalFormatting sqref="Q12">
    <cfRule type="colorScale" priority="294">
      <colorScale>
        <cfvo type="min"/>
        <cfvo type="percentile" val="50"/>
        <cfvo type="max"/>
        <color rgb="FF63BE7B"/>
        <color rgb="FFFCFCFF"/>
        <color rgb="FFF8696B"/>
      </colorScale>
    </cfRule>
  </conditionalFormatting>
  <conditionalFormatting sqref="R12">
    <cfRule type="colorScale" priority="290">
      <colorScale>
        <cfvo type="min"/>
        <cfvo type="percentile" val="50"/>
        <cfvo type="max"/>
        <color rgb="FF63BE7B"/>
        <color rgb="FFFCFCFF"/>
        <color rgb="FFF8696B"/>
      </colorScale>
    </cfRule>
  </conditionalFormatting>
  <conditionalFormatting sqref="S12">
    <cfRule type="colorScale" priority="286">
      <colorScale>
        <cfvo type="min"/>
        <cfvo type="percentile" val="50"/>
        <cfvo type="max"/>
        <color rgb="FF63BE7B"/>
        <color rgb="FFFCFCFF"/>
        <color rgb="FFF8696B"/>
      </colorScale>
    </cfRule>
  </conditionalFormatting>
  <conditionalFormatting sqref="T12">
    <cfRule type="colorScale" priority="282">
      <colorScale>
        <cfvo type="min"/>
        <cfvo type="percentile" val="50"/>
        <cfvo type="max"/>
        <color rgb="FF63BE7B"/>
        <color rgb="FFFCFCFF"/>
        <color rgb="FFF8696B"/>
      </colorScale>
    </cfRule>
  </conditionalFormatting>
  <conditionalFormatting sqref="U12">
    <cfRule type="colorScale" priority="278">
      <colorScale>
        <cfvo type="min"/>
        <cfvo type="percentile" val="50"/>
        <cfvo type="max"/>
        <color rgb="FF63BE7B"/>
        <color rgb="FFFCFCFF"/>
        <color rgb="FFF8696B"/>
      </colorScale>
    </cfRule>
  </conditionalFormatting>
  <conditionalFormatting sqref="W12">
    <cfRule type="colorScale" priority="274">
      <colorScale>
        <cfvo type="min"/>
        <cfvo type="percentile" val="50"/>
        <cfvo type="max"/>
        <color rgb="FF63BE7B"/>
        <color rgb="FFFCFCFF"/>
        <color rgb="FFF8696B"/>
      </colorScale>
    </cfRule>
  </conditionalFormatting>
  <conditionalFormatting sqref="X12">
    <cfRule type="colorScale" priority="270">
      <colorScale>
        <cfvo type="min"/>
        <cfvo type="percentile" val="50"/>
        <cfvo type="max"/>
        <color rgb="FF63BE7B"/>
        <color rgb="FFFCFCFF"/>
        <color rgb="FFF8696B"/>
      </colorScale>
    </cfRule>
  </conditionalFormatting>
  <conditionalFormatting sqref="AE12">
    <cfRule type="colorScale" priority="266">
      <colorScale>
        <cfvo type="min"/>
        <cfvo type="percentile" val="50"/>
        <cfvo type="max"/>
        <color rgb="FF63BE7B"/>
        <color rgb="FFFCFCFF"/>
        <color rgb="FFF8696B"/>
      </colorScale>
    </cfRule>
  </conditionalFormatting>
  <conditionalFormatting sqref="AF12">
    <cfRule type="colorScale" priority="262">
      <colorScale>
        <cfvo type="min"/>
        <cfvo type="percentile" val="50"/>
        <cfvo type="max"/>
        <color rgb="FF63BE7B"/>
        <color rgb="FFFCFCFF"/>
        <color rgb="FFF8696B"/>
      </colorScale>
    </cfRule>
  </conditionalFormatting>
  <conditionalFormatting sqref="AG12">
    <cfRule type="colorScale" priority="258">
      <colorScale>
        <cfvo type="min"/>
        <cfvo type="percentile" val="50"/>
        <cfvo type="max"/>
        <color rgb="FF63BE7B"/>
        <color rgb="FFFCFCFF"/>
        <color rgb="FFF8696B"/>
      </colorScale>
    </cfRule>
  </conditionalFormatting>
  <conditionalFormatting sqref="AH12">
    <cfRule type="colorScale" priority="254">
      <colorScale>
        <cfvo type="min"/>
        <cfvo type="percentile" val="50"/>
        <cfvo type="max"/>
        <color rgb="FF63BE7B"/>
        <color rgb="FFFCFCFF"/>
        <color rgb="FFF8696B"/>
      </colorScale>
    </cfRule>
  </conditionalFormatting>
  <conditionalFormatting sqref="AK12">
    <cfRule type="colorScale" priority="250">
      <colorScale>
        <cfvo type="min"/>
        <cfvo type="percentile" val="50"/>
        <cfvo type="max"/>
        <color rgb="FF63BE7B"/>
        <color rgb="FFFCFCFF"/>
        <color rgb="FFF8696B"/>
      </colorScale>
    </cfRule>
  </conditionalFormatting>
  <conditionalFormatting sqref="AL12">
    <cfRule type="colorScale" priority="246">
      <colorScale>
        <cfvo type="min"/>
        <cfvo type="percentile" val="50"/>
        <cfvo type="max"/>
        <color rgb="FF63BE7B"/>
        <color rgb="FFFCFCFF"/>
        <color rgb="FFF8696B"/>
      </colorScale>
    </cfRule>
  </conditionalFormatting>
  <conditionalFormatting sqref="AM12">
    <cfRule type="colorScale" priority="244">
      <colorScale>
        <cfvo type="min"/>
        <cfvo type="percentile" val="50"/>
        <cfvo type="max"/>
        <color rgb="FFF8696B"/>
        <color rgb="FFFCFCFF"/>
        <color rgb="FF63BE7B"/>
      </colorScale>
    </cfRule>
  </conditionalFormatting>
  <conditionalFormatting sqref="AN12">
    <cfRule type="colorScale" priority="241">
      <colorScale>
        <cfvo type="min"/>
        <cfvo type="percentile" val="50"/>
        <cfvo type="max"/>
        <color rgb="FFF8696B"/>
        <color rgb="FFFCFCFF"/>
        <color rgb="FF63BE7B"/>
      </colorScale>
    </cfRule>
  </conditionalFormatting>
  <conditionalFormatting sqref="AO12">
    <cfRule type="colorScale" priority="238">
      <colorScale>
        <cfvo type="min"/>
        <cfvo type="percentile" val="50"/>
        <cfvo type="max"/>
        <color rgb="FFF8696B"/>
        <color rgb="FFFCFCFF"/>
        <color rgb="FF63BE7B"/>
      </colorScale>
    </cfRule>
  </conditionalFormatting>
  <conditionalFormatting sqref="AP12">
    <cfRule type="colorScale" priority="235">
      <colorScale>
        <cfvo type="min"/>
        <cfvo type="percentile" val="50"/>
        <cfvo type="max"/>
        <color rgb="FFF8696B"/>
        <color rgb="FFFCFCFF"/>
        <color rgb="FF63BE7B"/>
      </colorScale>
    </cfRule>
  </conditionalFormatting>
  <conditionalFormatting sqref="AJ12">
    <cfRule type="colorScale" priority="232">
      <colorScale>
        <cfvo type="min"/>
        <cfvo type="percentile" val="50"/>
        <cfvo type="max"/>
        <color rgb="FFF8696B"/>
        <color rgb="FFFCFCFF"/>
        <color rgb="FF63BE7B"/>
      </colorScale>
    </cfRule>
  </conditionalFormatting>
  <conditionalFormatting sqref="AI12">
    <cfRule type="colorScale" priority="229">
      <colorScale>
        <cfvo type="min"/>
        <cfvo type="percentile" val="50"/>
        <cfvo type="max"/>
        <color rgb="FFF8696B"/>
        <color rgb="FFFCFCFF"/>
        <color rgb="FF63BE7B"/>
      </colorScale>
    </cfRule>
  </conditionalFormatting>
  <conditionalFormatting sqref="AC12">
    <cfRule type="colorScale" priority="226">
      <colorScale>
        <cfvo type="min"/>
        <cfvo type="percentile" val="50"/>
        <cfvo type="max"/>
        <color rgb="FFF8696B"/>
        <color rgb="FFFCFCFF"/>
        <color rgb="FF63BE7B"/>
      </colorScale>
    </cfRule>
  </conditionalFormatting>
  <conditionalFormatting sqref="AB12">
    <cfRule type="colorScale" priority="223">
      <colorScale>
        <cfvo type="min"/>
        <cfvo type="percentile" val="50"/>
        <cfvo type="max"/>
        <color rgb="FFF8696B"/>
        <color rgb="FFFCFCFF"/>
        <color rgb="FF63BE7B"/>
      </colorScale>
    </cfRule>
  </conditionalFormatting>
  <conditionalFormatting sqref="Z12">
    <cfRule type="colorScale" priority="220">
      <colorScale>
        <cfvo type="min"/>
        <cfvo type="percentile" val="50"/>
        <cfvo type="max"/>
        <color rgb="FFF8696B"/>
        <color rgb="FFFCFCFF"/>
        <color rgb="FF63BE7B"/>
      </colorScale>
    </cfRule>
  </conditionalFormatting>
  <conditionalFormatting sqref="Y12">
    <cfRule type="colorScale" priority="217">
      <colorScale>
        <cfvo type="min"/>
        <cfvo type="percentile" val="50"/>
        <cfvo type="max"/>
        <color rgb="FFF8696B"/>
        <color rgb="FFFCFCFF"/>
        <color rgb="FF63BE7B"/>
      </colorScale>
    </cfRule>
  </conditionalFormatting>
  <conditionalFormatting sqref="V12">
    <cfRule type="colorScale" priority="214">
      <colorScale>
        <cfvo type="min"/>
        <cfvo type="percentile" val="50"/>
        <cfvo type="max"/>
        <color rgb="FFF8696B"/>
        <color rgb="FFFCFCFF"/>
        <color rgb="FF63BE7B"/>
      </colorScale>
    </cfRule>
  </conditionalFormatting>
  <conditionalFormatting sqref="N12">
    <cfRule type="colorScale" priority="211">
      <colorScale>
        <cfvo type="min"/>
        <cfvo type="percentile" val="50"/>
        <cfvo type="max"/>
        <color rgb="FFF8696B"/>
        <color rgb="FFFCFCFF"/>
        <color rgb="FF63BE7B"/>
      </colorScale>
    </cfRule>
  </conditionalFormatting>
  <conditionalFormatting sqref="D12">
    <cfRule type="colorScale" priority="208">
      <colorScale>
        <cfvo type="min"/>
        <cfvo type="percentile" val="50"/>
        <cfvo type="max"/>
        <color rgb="FFF8696B"/>
        <color rgb="FFFCFCFF"/>
        <color rgb="FF63BE7B"/>
      </colorScale>
    </cfRule>
  </conditionalFormatting>
  <conditionalFormatting sqref="E12">
    <cfRule type="colorScale" priority="205">
      <colorScale>
        <cfvo type="min"/>
        <cfvo type="percentile" val="50"/>
        <cfvo type="max"/>
        <color rgb="FFF8696B"/>
        <color rgb="FFFCFCFF"/>
        <color rgb="FF63BE7B"/>
      </colorScale>
    </cfRule>
  </conditionalFormatting>
  <conditionalFormatting sqref="G12">
    <cfRule type="colorScale" priority="202">
      <colorScale>
        <cfvo type="min"/>
        <cfvo type="percentile" val="50"/>
        <cfvo type="max"/>
        <color rgb="FFF8696B"/>
        <color rgb="FFFCFCFF"/>
        <color rgb="FF63BE7B"/>
      </colorScale>
    </cfRule>
  </conditionalFormatting>
  <conditionalFormatting sqref="H32">
    <cfRule type="colorScale" priority="195">
      <colorScale>
        <cfvo type="min"/>
        <cfvo type="percentile" val="50"/>
        <cfvo type="max"/>
        <color rgb="FF63BE7B"/>
        <color rgb="FFFCFCFF"/>
        <color rgb="FFF8696B"/>
      </colorScale>
    </cfRule>
  </conditionalFormatting>
  <conditionalFormatting sqref="H32:H33">
    <cfRule type="colorScale" priority="194">
      <colorScale>
        <cfvo type="min"/>
        <cfvo type="percentile" val="50"/>
        <cfvo type="max"/>
        <color rgb="FF63BE7B"/>
        <color rgb="FFFCFCFF"/>
        <color rgb="FFF8696B"/>
      </colorScale>
    </cfRule>
  </conditionalFormatting>
  <conditionalFormatting sqref="C24:C31">
    <cfRule type="colorScale" priority="193">
      <colorScale>
        <cfvo type="min"/>
        <cfvo type="percentile" val="50"/>
        <cfvo type="max"/>
        <color rgb="FF63BE7B"/>
        <color rgb="FFFCFCFF"/>
        <color rgb="FFF8696B"/>
      </colorScale>
    </cfRule>
  </conditionalFormatting>
  <conditionalFormatting sqref="AP24:AP30">
    <cfRule type="colorScale" priority="192">
      <colorScale>
        <cfvo type="min"/>
        <cfvo type="percentile" val="50"/>
        <cfvo type="max"/>
        <color rgb="FFF8696B"/>
        <color rgb="FFFCFCFF"/>
        <color rgb="FF63BE7B"/>
      </colorScale>
    </cfRule>
  </conditionalFormatting>
  <conditionalFormatting sqref="C24:C31">
    <cfRule type="colorScale" priority="191">
      <colorScale>
        <cfvo type="min"/>
        <cfvo type="percentile" val="50"/>
        <cfvo type="max"/>
        <color rgb="FF63BE7B"/>
        <color rgb="FFFCFCFF"/>
        <color rgb="FFF8696B"/>
      </colorScale>
    </cfRule>
  </conditionalFormatting>
  <conditionalFormatting sqref="F24:F30">
    <cfRule type="colorScale" priority="190">
      <colorScale>
        <cfvo type="min"/>
        <cfvo type="percentile" val="50"/>
        <cfvo type="max"/>
        <color rgb="FF63BE7B"/>
        <color rgb="FFFCFCFF"/>
        <color rgb="FFF8696B"/>
      </colorScale>
    </cfRule>
  </conditionalFormatting>
  <conditionalFormatting sqref="F24:F31">
    <cfRule type="colorScale" priority="189">
      <colorScale>
        <cfvo type="min"/>
        <cfvo type="percentile" val="50"/>
        <cfvo type="max"/>
        <color rgb="FF63BE7B"/>
        <color rgb="FFFCFCFF"/>
        <color rgb="FFF8696B"/>
      </colorScale>
    </cfRule>
  </conditionalFormatting>
  <conditionalFormatting sqref="H24:H30">
    <cfRule type="colorScale" priority="188">
      <colorScale>
        <cfvo type="min"/>
        <cfvo type="percentile" val="50"/>
        <cfvo type="max"/>
        <color rgb="FF63BE7B"/>
        <color rgb="FFFCFCFF"/>
        <color rgb="FFF8696B"/>
      </colorScale>
    </cfRule>
  </conditionalFormatting>
  <conditionalFormatting sqref="H24:H31">
    <cfRule type="colorScale" priority="187">
      <colorScale>
        <cfvo type="min"/>
        <cfvo type="percentile" val="50"/>
        <cfvo type="max"/>
        <color rgb="FF63BE7B"/>
        <color rgb="FFFCFCFF"/>
        <color rgb="FFF8696B"/>
      </colorScale>
    </cfRule>
  </conditionalFormatting>
  <conditionalFormatting sqref="I24:I30">
    <cfRule type="colorScale" priority="186">
      <colorScale>
        <cfvo type="min"/>
        <cfvo type="percentile" val="50"/>
        <cfvo type="max"/>
        <color rgb="FF63BE7B"/>
        <color rgb="FFFCFCFF"/>
        <color rgb="FFF8696B"/>
      </colorScale>
    </cfRule>
  </conditionalFormatting>
  <conditionalFormatting sqref="I24:I31">
    <cfRule type="colorScale" priority="185">
      <colorScale>
        <cfvo type="min"/>
        <cfvo type="percentile" val="50"/>
        <cfvo type="max"/>
        <color rgb="FF63BE7B"/>
        <color rgb="FFFCFCFF"/>
        <color rgb="FFF8696B"/>
      </colorScale>
    </cfRule>
  </conditionalFormatting>
  <conditionalFormatting sqref="J24:J30">
    <cfRule type="colorScale" priority="184">
      <colorScale>
        <cfvo type="min"/>
        <cfvo type="percentile" val="50"/>
        <cfvo type="max"/>
        <color rgb="FF63BE7B"/>
        <color rgb="FFFCFCFF"/>
        <color rgb="FFF8696B"/>
      </colorScale>
    </cfRule>
  </conditionalFormatting>
  <conditionalFormatting sqref="J24:J31">
    <cfRule type="colorScale" priority="183">
      <colorScale>
        <cfvo type="min"/>
        <cfvo type="percentile" val="50"/>
        <cfvo type="max"/>
        <color rgb="FF63BE7B"/>
        <color rgb="FFFCFCFF"/>
        <color rgb="FFF8696B"/>
      </colorScale>
    </cfRule>
  </conditionalFormatting>
  <conditionalFormatting sqref="K24:K30">
    <cfRule type="colorScale" priority="182">
      <colorScale>
        <cfvo type="min"/>
        <cfvo type="percentile" val="50"/>
        <cfvo type="max"/>
        <color rgb="FF63BE7B"/>
        <color rgb="FFFCFCFF"/>
        <color rgb="FFF8696B"/>
      </colorScale>
    </cfRule>
  </conditionalFormatting>
  <conditionalFormatting sqref="K24:K31">
    <cfRule type="colorScale" priority="181">
      <colorScale>
        <cfvo type="min"/>
        <cfvo type="percentile" val="50"/>
        <cfvo type="max"/>
        <color rgb="FF63BE7B"/>
        <color rgb="FFFCFCFF"/>
        <color rgb="FFF8696B"/>
      </colorScale>
    </cfRule>
  </conditionalFormatting>
  <conditionalFormatting sqref="L24:L30">
    <cfRule type="colorScale" priority="180">
      <colorScale>
        <cfvo type="min"/>
        <cfvo type="percentile" val="50"/>
        <cfvo type="max"/>
        <color rgb="FF63BE7B"/>
        <color rgb="FFFCFCFF"/>
        <color rgb="FFF8696B"/>
      </colorScale>
    </cfRule>
  </conditionalFormatting>
  <conditionalFormatting sqref="L24:L31">
    <cfRule type="colorScale" priority="179">
      <colorScale>
        <cfvo type="min"/>
        <cfvo type="percentile" val="50"/>
        <cfvo type="max"/>
        <color rgb="FF63BE7B"/>
        <color rgb="FFFCFCFF"/>
        <color rgb="FFF8696B"/>
      </colorScale>
    </cfRule>
  </conditionalFormatting>
  <conditionalFormatting sqref="M24:M30">
    <cfRule type="colorScale" priority="178">
      <colorScale>
        <cfvo type="min"/>
        <cfvo type="percentile" val="50"/>
        <cfvo type="max"/>
        <color rgb="FF63BE7B"/>
        <color rgb="FFFCFCFF"/>
        <color rgb="FFF8696B"/>
      </colorScale>
    </cfRule>
  </conditionalFormatting>
  <conditionalFormatting sqref="M24:M31">
    <cfRule type="colorScale" priority="177">
      <colorScale>
        <cfvo type="min"/>
        <cfvo type="percentile" val="50"/>
        <cfvo type="max"/>
        <color rgb="FF63BE7B"/>
        <color rgb="FFFCFCFF"/>
        <color rgb="FFF8696B"/>
      </colorScale>
    </cfRule>
  </conditionalFormatting>
  <conditionalFormatting sqref="O24:O30">
    <cfRule type="colorScale" priority="176">
      <colorScale>
        <cfvo type="min"/>
        <cfvo type="percentile" val="50"/>
        <cfvo type="max"/>
        <color rgb="FF63BE7B"/>
        <color rgb="FFFCFCFF"/>
        <color rgb="FFF8696B"/>
      </colorScale>
    </cfRule>
  </conditionalFormatting>
  <conditionalFormatting sqref="O24:O31">
    <cfRule type="colorScale" priority="175">
      <colorScale>
        <cfvo type="min"/>
        <cfvo type="percentile" val="50"/>
        <cfvo type="max"/>
        <color rgb="FF63BE7B"/>
        <color rgb="FFFCFCFF"/>
        <color rgb="FFF8696B"/>
      </colorScale>
    </cfRule>
  </conditionalFormatting>
  <conditionalFormatting sqref="P24:P30">
    <cfRule type="colorScale" priority="174">
      <colorScale>
        <cfvo type="min"/>
        <cfvo type="percentile" val="50"/>
        <cfvo type="max"/>
        <color rgb="FF63BE7B"/>
        <color rgb="FFFCFCFF"/>
        <color rgb="FFF8696B"/>
      </colorScale>
    </cfRule>
  </conditionalFormatting>
  <conditionalFormatting sqref="P24:P31">
    <cfRule type="colorScale" priority="173">
      <colorScale>
        <cfvo type="min"/>
        <cfvo type="percentile" val="50"/>
        <cfvo type="max"/>
        <color rgb="FF63BE7B"/>
        <color rgb="FFFCFCFF"/>
        <color rgb="FFF8696B"/>
      </colorScale>
    </cfRule>
  </conditionalFormatting>
  <conditionalFormatting sqref="Q24:Q30">
    <cfRule type="colorScale" priority="172">
      <colorScale>
        <cfvo type="min"/>
        <cfvo type="percentile" val="50"/>
        <cfvo type="max"/>
        <color rgb="FF63BE7B"/>
        <color rgb="FFFCFCFF"/>
        <color rgb="FFF8696B"/>
      </colorScale>
    </cfRule>
  </conditionalFormatting>
  <conditionalFormatting sqref="Q24:Q31">
    <cfRule type="colorScale" priority="171">
      <colorScale>
        <cfvo type="min"/>
        <cfvo type="percentile" val="50"/>
        <cfvo type="max"/>
        <color rgb="FF63BE7B"/>
        <color rgb="FFFCFCFF"/>
        <color rgb="FFF8696B"/>
      </colorScale>
    </cfRule>
  </conditionalFormatting>
  <conditionalFormatting sqref="R24:R30">
    <cfRule type="colorScale" priority="170">
      <colorScale>
        <cfvo type="min"/>
        <cfvo type="percentile" val="50"/>
        <cfvo type="max"/>
        <color rgb="FF63BE7B"/>
        <color rgb="FFFCFCFF"/>
        <color rgb="FFF8696B"/>
      </colorScale>
    </cfRule>
  </conditionalFormatting>
  <conditionalFormatting sqref="R24:R31">
    <cfRule type="colorScale" priority="169">
      <colorScale>
        <cfvo type="min"/>
        <cfvo type="percentile" val="50"/>
        <cfvo type="max"/>
        <color rgb="FF63BE7B"/>
        <color rgb="FFFCFCFF"/>
        <color rgb="FFF8696B"/>
      </colorScale>
    </cfRule>
  </conditionalFormatting>
  <conditionalFormatting sqref="S24:S30">
    <cfRule type="colorScale" priority="168">
      <colorScale>
        <cfvo type="min"/>
        <cfvo type="percentile" val="50"/>
        <cfvo type="max"/>
        <color rgb="FF63BE7B"/>
        <color rgb="FFFCFCFF"/>
        <color rgb="FFF8696B"/>
      </colorScale>
    </cfRule>
  </conditionalFormatting>
  <conditionalFormatting sqref="S24:S31">
    <cfRule type="colorScale" priority="167">
      <colorScale>
        <cfvo type="min"/>
        <cfvo type="percentile" val="50"/>
        <cfvo type="max"/>
        <color rgb="FF63BE7B"/>
        <color rgb="FFFCFCFF"/>
        <color rgb="FFF8696B"/>
      </colorScale>
    </cfRule>
  </conditionalFormatting>
  <conditionalFormatting sqref="T24:T30">
    <cfRule type="colorScale" priority="166">
      <colorScale>
        <cfvo type="min"/>
        <cfvo type="percentile" val="50"/>
        <cfvo type="max"/>
        <color rgb="FF63BE7B"/>
        <color rgb="FFFCFCFF"/>
        <color rgb="FFF8696B"/>
      </colorScale>
    </cfRule>
  </conditionalFormatting>
  <conditionalFormatting sqref="T24:T31">
    <cfRule type="colorScale" priority="165">
      <colorScale>
        <cfvo type="min"/>
        <cfvo type="percentile" val="50"/>
        <cfvo type="max"/>
        <color rgb="FF63BE7B"/>
        <color rgb="FFFCFCFF"/>
        <color rgb="FFF8696B"/>
      </colorScale>
    </cfRule>
  </conditionalFormatting>
  <conditionalFormatting sqref="U24:U30">
    <cfRule type="colorScale" priority="164">
      <colorScale>
        <cfvo type="min"/>
        <cfvo type="percentile" val="50"/>
        <cfvo type="max"/>
        <color rgb="FF63BE7B"/>
        <color rgb="FFFCFCFF"/>
        <color rgb="FFF8696B"/>
      </colorScale>
    </cfRule>
  </conditionalFormatting>
  <conditionalFormatting sqref="U24:U31">
    <cfRule type="colorScale" priority="163">
      <colorScale>
        <cfvo type="min"/>
        <cfvo type="percentile" val="50"/>
        <cfvo type="max"/>
        <color rgb="FF63BE7B"/>
        <color rgb="FFFCFCFF"/>
        <color rgb="FFF8696B"/>
      </colorScale>
    </cfRule>
  </conditionalFormatting>
  <conditionalFormatting sqref="W24:W30">
    <cfRule type="colorScale" priority="162">
      <colorScale>
        <cfvo type="min"/>
        <cfvo type="percentile" val="50"/>
        <cfvo type="max"/>
        <color rgb="FF63BE7B"/>
        <color rgb="FFFCFCFF"/>
        <color rgb="FFF8696B"/>
      </colorScale>
    </cfRule>
  </conditionalFormatting>
  <conditionalFormatting sqref="W24:W31">
    <cfRule type="colorScale" priority="161">
      <colorScale>
        <cfvo type="min"/>
        <cfvo type="percentile" val="50"/>
        <cfvo type="max"/>
        <color rgb="FF63BE7B"/>
        <color rgb="FFFCFCFF"/>
        <color rgb="FFF8696B"/>
      </colorScale>
    </cfRule>
  </conditionalFormatting>
  <conditionalFormatting sqref="X24:X30">
    <cfRule type="colorScale" priority="160">
      <colorScale>
        <cfvo type="min"/>
        <cfvo type="percentile" val="50"/>
        <cfvo type="max"/>
        <color rgb="FF63BE7B"/>
        <color rgb="FFFCFCFF"/>
        <color rgb="FFF8696B"/>
      </colorScale>
    </cfRule>
  </conditionalFormatting>
  <conditionalFormatting sqref="X24:X31">
    <cfRule type="colorScale" priority="159">
      <colorScale>
        <cfvo type="min"/>
        <cfvo type="percentile" val="50"/>
        <cfvo type="max"/>
        <color rgb="FF63BE7B"/>
        <color rgb="FFFCFCFF"/>
        <color rgb="FFF8696B"/>
      </colorScale>
    </cfRule>
  </conditionalFormatting>
  <conditionalFormatting sqref="AE24:AE30">
    <cfRule type="colorScale" priority="158">
      <colorScale>
        <cfvo type="min"/>
        <cfvo type="percentile" val="50"/>
        <cfvo type="max"/>
        <color rgb="FF63BE7B"/>
        <color rgb="FFFCFCFF"/>
        <color rgb="FFF8696B"/>
      </colorScale>
    </cfRule>
  </conditionalFormatting>
  <conditionalFormatting sqref="AE24:AE31">
    <cfRule type="colorScale" priority="157">
      <colorScale>
        <cfvo type="min"/>
        <cfvo type="percentile" val="50"/>
        <cfvo type="max"/>
        <color rgb="FF63BE7B"/>
        <color rgb="FFFCFCFF"/>
        <color rgb="FFF8696B"/>
      </colorScale>
    </cfRule>
  </conditionalFormatting>
  <conditionalFormatting sqref="AF24:AF30">
    <cfRule type="colorScale" priority="156">
      <colorScale>
        <cfvo type="min"/>
        <cfvo type="percentile" val="50"/>
        <cfvo type="max"/>
        <color rgb="FF63BE7B"/>
        <color rgb="FFFCFCFF"/>
        <color rgb="FFF8696B"/>
      </colorScale>
    </cfRule>
  </conditionalFormatting>
  <conditionalFormatting sqref="AF24:AF31">
    <cfRule type="colorScale" priority="155">
      <colorScale>
        <cfvo type="min"/>
        <cfvo type="percentile" val="50"/>
        <cfvo type="max"/>
        <color rgb="FF63BE7B"/>
        <color rgb="FFFCFCFF"/>
        <color rgb="FFF8696B"/>
      </colorScale>
    </cfRule>
  </conditionalFormatting>
  <conditionalFormatting sqref="AG24:AG30">
    <cfRule type="colorScale" priority="154">
      <colorScale>
        <cfvo type="min"/>
        <cfvo type="percentile" val="50"/>
        <cfvo type="max"/>
        <color rgb="FF63BE7B"/>
        <color rgb="FFFCFCFF"/>
        <color rgb="FFF8696B"/>
      </colorScale>
    </cfRule>
  </conditionalFormatting>
  <conditionalFormatting sqref="AG24:AG31">
    <cfRule type="colorScale" priority="153">
      <colorScale>
        <cfvo type="min"/>
        <cfvo type="percentile" val="50"/>
        <cfvo type="max"/>
        <color rgb="FF63BE7B"/>
        <color rgb="FFFCFCFF"/>
        <color rgb="FFF8696B"/>
      </colorScale>
    </cfRule>
  </conditionalFormatting>
  <conditionalFormatting sqref="AH24:AH30">
    <cfRule type="colorScale" priority="152">
      <colorScale>
        <cfvo type="min"/>
        <cfvo type="percentile" val="50"/>
        <cfvo type="max"/>
        <color rgb="FF63BE7B"/>
        <color rgb="FFFCFCFF"/>
        <color rgb="FFF8696B"/>
      </colorScale>
    </cfRule>
  </conditionalFormatting>
  <conditionalFormatting sqref="AH24:AH31">
    <cfRule type="colorScale" priority="151">
      <colorScale>
        <cfvo type="min"/>
        <cfvo type="percentile" val="50"/>
        <cfvo type="max"/>
        <color rgb="FF63BE7B"/>
        <color rgb="FFFCFCFF"/>
        <color rgb="FFF8696B"/>
      </colorScale>
    </cfRule>
  </conditionalFormatting>
  <conditionalFormatting sqref="AK24:AK30">
    <cfRule type="colorScale" priority="150">
      <colorScale>
        <cfvo type="min"/>
        <cfvo type="percentile" val="50"/>
        <cfvo type="max"/>
        <color rgb="FF63BE7B"/>
        <color rgb="FFFCFCFF"/>
        <color rgb="FFF8696B"/>
      </colorScale>
    </cfRule>
  </conditionalFormatting>
  <conditionalFormatting sqref="AK24:AK31">
    <cfRule type="colorScale" priority="149">
      <colorScale>
        <cfvo type="min"/>
        <cfvo type="percentile" val="50"/>
        <cfvo type="max"/>
        <color rgb="FF63BE7B"/>
        <color rgb="FFFCFCFF"/>
        <color rgb="FFF8696B"/>
      </colorScale>
    </cfRule>
  </conditionalFormatting>
  <conditionalFormatting sqref="AP24:AP31">
    <cfRule type="colorScale" priority="148">
      <colorScale>
        <cfvo type="min"/>
        <cfvo type="percentile" val="50"/>
        <cfvo type="max"/>
        <color rgb="FFF8696B"/>
        <color rgb="FFFCFCFF"/>
        <color rgb="FF63BE7B"/>
      </colorScale>
    </cfRule>
  </conditionalFormatting>
  <conditionalFormatting sqref="AO24:AO30">
    <cfRule type="colorScale" priority="147">
      <colorScale>
        <cfvo type="min"/>
        <cfvo type="percentile" val="50"/>
        <cfvo type="max"/>
        <color rgb="FFF8696B"/>
        <color rgb="FFFCFCFF"/>
        <color rgb="FF63BE7B"/>
      </colorScale>
    </cfRule>
  </conditionalFormatting>
  <conditionalFormatting sqref="AO24:AO31">
    <cfRule type="colorScale" priority="146">
      <colorScale>
        <cfvo type="min"/>
        <cfvo type="percentile" val="50"/>
        <cfvo type="max"/>
        <color rgb="FFF8696B"/>
        <color rgb="FFFCFCFF"/>
        <color rgb="FF63BE7B"/>
      </colorScale>
    </cfRule>
  </conditionalFormatting>
  <conditionalFormatting sqref="AN24:AN30">
    <cfRule type="colorScale" priority="145">
      <colorScale>
        <cfvo type="min"/>
        <cfvo type="percentile" val="50"/>
        <cfvo type="max"/>
        <color rgb="FFF8696B"/>
        <color rgb="FFFCFCFF"/>
        <color rgb="FF63BE7B"/>
      </colorScale>
    </cfRule>
  </conditionalFormatting>
  <conditionalFormatting sqref="AN24:AN31">
    <cfRule type="colorScale" priority="144">
      <colorScale>
        <cfvo type="min"/>
        <cfvo type="percentile" val="50"/>
        <cfvo type="max"/>
        <color rgb="FFF8696B"/>
        <color rgb="FFFCFCFF"/>
        <color rgb="FF63BE7B"/>
      </colorScale>
    </cfRule>
  </conditionalFormatting>
  <conditionalFormatting sqref="AM24:AM30">
    <cfRule type="colorScale" priority="143">
      <colorScale>
        <cfvo type="min"/>
        <cfvo type="percentile" val="50"/>
        <cfvo type="max"/>
        <color rgb="FFF8696B"/>
        <color rgb="FFFCFCFF"/>
        <color rgb="FF63BE7B"/>
      </colorScale>
    </cfRule>
  </conditionalFormatting>
  <conditionalFormatting sqref="AM24:AM31">
    <cfRule type="colorScale" priority="142">
      <colorScale>
        <cfvo type="min"/>
        <cfvo type="percentile" val="50"/>
        <cfvo type="max"/>
        <color rgb="FFF8696B"/>
        <color rgb="FFFCFCFF"/>
        <color rgb="FF63BE7B"/>
      </colorScale>
    </cfRule>
  </conditionalFormatting>
  <conditionalFormatting sqref="AL24:AL30">
    <cfRule type="colorScale" priority="141">
      <colorScale>
        <cfvo type="min"/>
        <cfvo type="percentile" val="50"/>
        <cfvo type="max"/>
        <color rgb="FFF8696B"/>
        <color rgb="FFFCFCFF"/>
        <color rgb="FF63BE7B"/>
      </colorScale>
    </cfRule>
  </conditionalFormatting>
  <conditionalFormatting sqref="AL24:AL31">
    <cfRule type="colorScale" priority="140">
      <colorScale>
        <cfvo type="min"/>
        <cfvo type="percentile" val="50"/>
        <cfvo type="max"/>
        <color rgb="FFF8696B"/>
        <color rgb="FFFCFCFF"/>
        <color rgb="FF63BE7B"/>
      </colorScale>
    </cfRule>
  </conditionalFormatting>
  <conditionalFormatting sqref="AJ24:AJ30">
    <cfRule type="colorScale" priority="139">
      <colorScale>
        <cfvo type="min"/>
        <cfvo type="percentile" val="50"/>
        <cfvo type="max"/>
        <color rgb="FFF8696B"/>
        <color rgb="FFFCFCFF"/>
        <color rgb="FF63BE7B"/>
      </colorScale>
    </cfRule>
  </conditionalFormatting>
  <conditionalFormatting sqref="AJ24:AJ31">
    <cfRule type="colorScale" priority="138">
      <colorScale>
        <cfvo type="min"/>
        <cfvo type="percentile" val="50"/>
        <cfvo type="max"/>
        <color rgb="FFF8696B"/>
        <color rgb="FFFCFCFF"/>
        <color rgb="FF63BE7B"/>
      </colorScale>
    </cfRule>
  </conditionalFormatting>
  <conditionalFormatting sqref="AI24:AI30">
    <cfRule type="colorScale" priority="137">
      <colorScale>
        <cfvo type="min"/>
        <cfvo type="percentile" val="50"/>
        <cfvo type="max"/>
        <color rgb="FFF8696B"/>
        <color rgb="FFFCFCFF"/>
        <color rgb="FF63BE7B"/>
      </colorScale>
    </cfRule>
  </conditionalFormatting>
  <conditionalFormatting sqref="AI24:AI31">
    <cfRule type="colorScale" priority="136">
      <colorScale>
        <cfvo type="min"/>
        <cfvo type="percentile" val="50"/>
        <cfvo type="max"/>
        <color rgb="FFF8696B"/>
        <color rgb="FFFCFCFF"/>
        <color rgb="FF63BE7B"/>
      </colorScale>
    </cfRule>
  </conditionalFormatting>
  <conditionalFormatting sqref="AC24:AC30">
    <cfRule type="colorScale" priority="135">
      <colorScale>
        <cfvo type="min"/>
        <cfvo type="percentile" val="50"/>
        <cfvo type="max"/>
        <color rgb="FFF8696B"/>
        <color rgb="FFFCFCFF"/>
        <color rgb="FF63BE7B"/>
      </colorScale>
    </cfRule>
  </conditionalFormatting>
  <conditionalFormatting sqref="AC24:AC31">
    <cfRule type="colorScale" priority="134">
      <colorScale>
        <cfvo type="min"/>
        <cfvo type="percentile" val="50"/>
        <cfvo type="max"/>
        <color rgb="FFF8696B"/>
        <color rgb="FFFCFCFF"/>
        <color rgb="FF63BE7B"/>
      </colorScale>
    </cfRule>
  </conditionalFormatting>
  <conditionalFormatting sqref="AB24:AB30">
    <cfRule type="colorScale" priority="133">
      <colorScale>
        <cfvo type="min"/>
        <cfvo type="percentile" val="50"/>
        <cfvo type="max"/>
        <color rgb="FFF8696B"/>
        <color rgb="FFFCFCFF"/>
        <color rgb="FF63BE7B"/>
      </colorScale>
    </cfRule>
  </conditionalFormatting>
  <conditionalFormatting sqref="AB24:AB31">
    <cfRule type="colorScale" priority="132">
      <colorScale>
        <cfvo type="min"/>
        <cfvo type="percentile" val="50"/>
        <cfvo type="max"/>
        <color rgb="FFF8696B"/>
        <color rgb="FFFCFCFF"/>
        <color rgb="FF63BE7B"/>
      </colorScale>
    </cfRule>
  </conditionalFormatting>
  <conditionalFormatting sqref="Z24:Z30">
    <cfRule type="colorScale" priority="131">
      <colorScale>
        <cfvo type="min"/>
        <cfvo type="percentile" val="50"/>
        <cfvo type="max"/>
        <color rgb="FFF8696B"/>
        <color rgb="FFFCFCFF"/>
        <color rgb="FF63BE7B"/>
      </colorScale>
    </cfRule>
  </conditionalFormatting>
  <conditionalFormatting sqref="Z24:Z31">
    <cfRule type="colorScale" priority="130">
      <colorScale>
        <cfvo type="min"/>
        <cfvo type="percentile" val="50"/>
        <cfvo type="max"/>
        <color rgb="FFF8696B"/>
        <color rgb="FFFCFCFF"/>
        <color rgb="FF63BE7B"/>
      </colorScale>
    </cfRule>
  </conditionalFormatting>
  <conditionalFormatting sqref="Y24:Y30">
    <cfRule type="colorScale" priority="129">
      <colorScale>
        <cfvo type="min"/>
        <cfvo type="percentile" val="50"/>
        <cfvo type="max"/>
        <color rgb="FFF8696B"/>
        <color rgb="FFFCFCFF"/>
        <color rgb="FF63BE7B"/>
      </colorScale>
    </cfRule>
  </conditionalFormatting>
  <conditionalFormatting sqref="Y24:Y31">
    <cfRule type="colorScale" priority="128">
      <colorScale>
        <cfvo type="min"/>
        <cfvo type="percentile" val="50"/>
        <cfvo type="max"/>
        <color rgb="FFF8696B"/>
        <color rgb="FFFCFCFF"/>
        <color rgb="FF63BE7B"/>
      </colorScale>
    </cfRule>
  </conditionalFormatting>
  <conditionalFormatting sqref="V24:V30">
    <cfRule type="colorScale" priority="127">
      <colorScale>
        <cfvo type="min"/>
        <cfvo type="percentile" val="50"/>
        <cfvo type="max"/>
        <color rgb="FFF8696B"/>
        <color rgb="FFFCFCFF"/>
        <color rgb="FF63BE7B"/>
      </colorScale>
    </cfRule>
  </conditionalFormatting>
  <conditionalFormatting sqref="V24:V31">
    <cfRule type="colorScale" priority="126">
      <colorScale>
        <cfvo type="min"/>
        <cfvo type="percentile" val="50"/>
        <cfvo type="max"/>
        <color rgb="FFF8696B"/>
        <color rgb="FFFCFCFF"/>
        <color rgb="FF63BE7B"/>
      </colorScale>
    </cfRule>
  </conditionalFormatting>
  <conditionalFormatting sqref="N24:N30">
    <cfRule type="colorScale" priority="125">
      <colorScale>
        <cfvo type="min"/>
        <cfvo type="percentile" val="50"/>
        <cfvo type="max"/>
        <color rgb="FFF8696B"/>
        <color rgb="FFFCFCFF"/>
        <color rgb="FF63BE7B"/>
      </colorScale>
    </cfRule>
  </conditionalFormatting>
  <conditionalFormatting sqref="N24:N31">
    <cfRule type="colorScale" priority="124">
      <colorScale>
        <cfvo type="min"/>
        <cfvo type="percentile" val="50"/>
        <cfvo type="max"/>
        <color rgb="FFF8696B"/>
        <color rgb="FFFCFCFF"/>
        <color rgb="FF63BE7B"/>
      </colorScale>
    </cfRule>
  </conditionalFormatting>
  <conditionalFormatting sqref="G24:G30">
    <cfRule type="colorScale" priority="123">
      <colorScale>
        <cfvo type="min"/>
        <cfvo type="percentile" val="50"/>
        <cfvo type="max"/>
        <color rgb="FFF8696B"/>
        <color rgb="FFFCFCFF"/>
        <color rgb="FF63BE7B"/>
      </colorScale>
    </cfRule>
  </conditionalFormatting>
  <conditionalFormatting sqref="G24:G31">
    <cfRule type="colorScale" priority="122">
      <colorScale>
        <cfvo type="min"/>
        <cfvo type="percentile" val="50"/>
        <cfvo type="max"/>
        <color rgb="FFF8696B"/>
        <color rgb="FFFCFCFF"/>
        <color rgb="FF63BE7B"/>
      </colorScale>
    </cfRule>
  </conditionalFormatting>
  <conditionalFormatting sqref="E24:E30">
    <cfRule type="colorScale" priority="121">
      <colorScale>
        <cfvo type="min"/>
        <cfvo type="percentile" val="50"/>
        <cfvo type="max"/>
        <color rgb="FFF8696B"/>
        <color rgb="FFFCFCFF"/>
        <color rgb="FF63BE7B"/>
      </colorScale>
    </cfRule>
  </conditionalFormatting>
  <conditionalFormatting sqref="E24:E31">
    <cfRule type="colorScale" priority="120">
      <colorScale>
        <cfvo type="min"/>
        <cfvo type="percentile" val="50"/>
        <cfvo type="max"/>
        <color rgb="FFF8696B"/>
        <color rgb="FFFCFCFF"/>
        <color rgb="FF63BE7B"/>
      </colorScale>
    </cfRule>
  </conditionalFormatting>
  <conditionalFormatting sqref="D24:D30">
    <cfRule type="colorScale" priority="119">
      <colorScale>
        <cfvo type="min"/>
        <cfvo type="percentile" val="50"/>
        <cfvo type="max"/>
        <color rgb="FFF8696B"/>
        <color rgb="FFFCFCFF"/>
        <color rgb="FF63BE7B"/>
      </colorScale>
    </cfRule>
  </conditionalFormatting>
  <conditionalFormatting sqref="D24:D31">
    <cfRule type="colorScale" priority="118">
      <colorScale>
        <cfvo type="min"/>
        <cfvo type="percentile" val="50"/>
        <cfvo type="max"/>
        <color rgb="FFF8696B"/>
        <color rgb="FFFCFCFF"/>
        <color rgb="FF63BE7B"/>
      </colorScale>
    </cfRule>
  </conditionalFormatting>
  <conditionalFormatting sqref="C6:C10">
    <cfRule type="colorScale" priority="78">
      <colorScale>
        <cfvo type="min"/>
        <cfvo type="percentile" val="50"/>
        <cfvo type="max"/>
        <color rgb="FF63BE7B"/>
        <color rgb="FFFCFCFF"/>
        <color rgb="FFF8696B"/>
      </colorScale>
    </cfRule>
  </conditionalFormatting>
  <conditionalFormatting sqref="AP6:AP10">
    <cfRule type="colorScale" priority="77">
      <colorScale>
        <cfvo type="min"/>
        <cfvo type="percentile" val="50"/>
        <cfvo type="max"/>
        <color rgb="FFF8696B"/>
        <color rgb="FFFCFCFF"/>
        <color rgb="FF63BE7B"/>
      </colorScale>
    </cfRule>
  </conditionalFormatting>
  <conditionalFormatting sqref="C6:C11">
    <cfRule type="colorScale" priority="76">
      <colorScale>
        <cfvo type="min"/>
        <cfvo type="percentile" val="50"/>
        <cfvo type="max"/>
        <color rgb="FF63BE7B"/>
        <color rgb="FFFCFCFF"/>
        <color rgb="FFF8696B"/>
      </colorScale>
    </cfRule>
  </conditionalFormatting>
  <conditionalFormatting sqref="F6:F10">
    <cfRule type="colorScale" priority="75">
      <colorScale>
        <cfvo type="min"/>
        <cfvo type="percentile" val="50"/>
        <cfvo type="max"/>
        <color rgb="FF63BE7B"/>
        <color rgb="FFFCFCFF"/>
        <color rgb="FFF8696B"/>
      </colorScale>
    </cfRule>
  </conditionalFormatting>
  <conditionalFormatting sqref="F6:F11">
    <cfRule type="colorScale" priority="74">
      <colorScale>
        <cfvo type="min"/>
        <cfvo type="percentile" val="50"/>
        <cfvo type="max"/>
        <color rgb="FF63BE7B"/>
        <color rgb="FFFCFCFF"/>
        <color rgb="FFF8696B"/>
      </colorScale>
    </cfRule>
  </conditionalFormatting>
  <conditionalFormatting sqref="H6:H10">
    <cfRule type="colorScale" priority="73">
      <colorScale>
        <cfvo type="min"/>
        <cfvo type="percentile" val="50"/>
        <cfvo type="max"/>
        <color rgb="FF63BE7B"/>
        <color rgb="FFFCFCFF"/>
        <color rgb="FFF8696B"/>
      </colorScale>
    </cfRule>
  </conditionalFormatting>
  <conditionalFormatting sqref="H6:H11">
    <cfRule type="colorScale" priority="72">
      <colorScale>
        <cfvo type="min"/>
        <cfvo type="percentile" val="50"/>
        <cfvo type="max"/>
        <color rgb="FF63BE7B"/>
        <color rgb="FFFCFCFF"/>
        <color rgb="FFF8696B"/>
      </colorScale>
    </cfRule>
  </conditionalFormatting>
  <conditionalFormatting sqref="I6:I10">
    <cfRule type="colorScale" priority="71">
      <colorScale>
        <cfvo type="min"/>
        <cfvo type="percentile" val="50"/>
        <cfvo type="max"/>
        <color rgb="FF63BE7B"/>
        <color rgb="FFFCFCFF"/>
        <color rgb="FFF8696B"/>
      </colorScale>
    </cfRule>
  </conditionalFormatting>
  <conditionalFormatting sqref="I6:I11">
    <cfRule type="colorScale" priority="70">
      <colorScale>
        <cfvo type="min"/>
        <cfvo type="percentile" val="50"/>
        <cfvo type="max"/>
        <color rgb="FF63BE7B"/>
        <color rgb="FFFCFCFF"/>
        <color rgb="FFF8696B"/>
      </colorScale>
    </cfRule>
  </conditionalFormatting>
  <conditionalFormatting sqref="J6:J10">
    <cfRule type="colorScale" priority="69">
      <colorScale>
        <cfvo type="min"/>
        <cfvo type="percentile" val="50"/>
        <cfvo type="max"/>
        <color rgb="FF63BE7B"/>
        <color rgb="FFFCFCFF"/>
        <color rgb="FFF8696B"/>
      </colorScale>
    </cfRule>
  </conditionalFormatting>
  <conditionalFormatting sqref="J6:J11">
    <cfRule type="colorScale" priority="68">
      <colorScale>
        <cfvo type="min"/>
        <cfvo type="percentile" val="50"/>
        <cfvo type="max"/>
        <color rgb="FF63BE7B"/>
        <color rgb="FFFCFCFF"/>
        <color rgb="FFF8696B"/>
      </colorScale>
    </cfRule>
  </conditionalFormatting>
  <conditionalFormatting sqref="K6:K10">
    <cfRule type="colorScale" priority="67">
      <colorScale>
        <cfvo type="min"/>
        <cfvo type="percentile" val="50"/>
        <cfvo type="max"/>
        <color rgb="FF63BE7B"/>
        <color rgb="FFFCFCFF"/>
        <color rgb="FFF8696B"/>
      </colorScale>
    </cfRule>
  </conditionalFormatting>
  <conditionalFormatting sqref="K6:K11">
    <cfRule type="colorScale" priority="66">
      <colorScale>
        <cfvo type="min"/>
        <cfvo type="percentile" val="50"/>
        <cfvo type="max"/>
        <color rgb="FF63BE7B"/>
        <color rgb="FFFCFCFF"/>
        <color rgb="FFF8696B"/>
      </colorScale>
    </cfRule>
  </conditionalFormatting>
  <conditionalFormatting sqref="L6:L10">
    <cfRule type="colorScale" priority="65">
      <colorScale>
        <cfvo type="min"/>
        <cfvo type="percentile" val="50"/>
        <cfvo type="max"/>
        <color rgb="FF63BE7B"/>
        <color rgb="FFFCFCFF"/>
        <color rgb="FFF8696B"/>
      </colorScale>
    </cfRule>
  </conditionalFormatting>
  <conditionalFormatting sqref="L6:L11">
    <cfRule type="colorScale" priority="64">
      <colorScale>
        <cfvo type="min"/>
        <cfvo type="percentile" val="50"/>
        <cfvo type="max"/>
        <color rgb="FF63BE7B"/>
        <color rgb="FFFCFCFF"/>
        <color rgb="FFF8696B"/>
      </colorScale>
    </cfRule>
  </conditionalFormatting>
  <conditionalFormatting sqref="M6:M10">
    <cfRule type="colorScale" priority="63">
      <colorScale>
        <cfvo type="min"/>
        <cfvo type="percentile" val="50"/>
        <cfvo type="max"/>
        <color rgb="FF63BE7B"/>
        <color rgb="FFFCFCFF"/>
        <color rgb="FFF8696B"/>
      </colorScale>
    </cfRule>
  </conditionalFormatting>
  <conditionalFormatting sqref="M6:M11">
    <cfRule type="colorScale" priority="62">
      <colorScale>
        <cfvo type="min"/>
        <cfvo type="percentile" val="50"/>
        <cfvo type="max"/>
        <color rgb="FF63BE7B"/>
        <color rgb="FFFCFCFF"/>
        <color rgb="FFF8696B"/>
      </colorScale>
    </cfRule>
  </conditionalFormatting>
  <conditionalFormatting sqref="O6:O10">
    <cfRule type="colorScale" priority="61">
      <colorScale>
        <cfvo type="min"/>
        <cfvo type="percentile" val="50"/>
        <cfvo type="max"/>
        <color rgb="FF63BE7B"/>
        <color rgb="FFFCFCFF"/>
        <color rgb="FFF8696B"/>
      </colorScale>
    </cfRule>
  </conditionalFormatting>
  <conditionalFormatting sqref="O6:O11">
    <cfRule type="colorScale" priority="60">
      <colorScale>
        <cfvo type="min"/>
        <cfvo type="percentile" val="50"/>
        <cfvo type="max"/>
        <color rgb="FF63BE7B"/>
        <color rgb="FFFCFCFF"/>
        <color rgb="FFF8696B"/>
      </colorScale>
    </cfRule>
  </conditionalFormatting>
  <conditionalFormatting sqref="P6:P10">
    <cfRule type="colorScale" priority="59">
      <colorScale>
        <cfvo type="min"/>
        <cfvo type="percentile" val="50"/>
        <cfvo type="max"/>
        <color rgb="FF63BE7B"/>
        <color rgb="FFFCFCFF"/>
        <color rgb="FFF8696B"/>
      </colorScale>
    </cfRule>
  </conditionalFormatting>
  <conditionalFormatting sqref="P6:P11">
    <cfRule type="colorScale" priority="58">
      <colorScale>
        <cfvo type="min"/>
        <cfvo type="percentile" val="50"/>
        <cfvo type="max"/>
        <color rgb="FF63BE7B"/>
        <color rgb="FFFCFCFF"/>
        <color rgb="FFF8696B"/>
      </colorScale>
    </cfRule>
  </conditionalFormatting>
  <conditionalFormatting sqref="Q6:Q10">
    <cfRule type="colorScale" priority="57">
      <colorScale>
        <cfvo type="min"/>
        <cfvo type="percentile" val="50"/>
        <cfvo type="max"/>
        <color rgb="FF63BE7B"/>
        <color rgb="FFFCFCFF"/>
        <color rgb="FFF8696B"/>
      </colorScale>
    </cfRule>
  </conditionalFormatting>
  <conditionalFormatting sqref="Q6:Q11">
    <cfRule type="colorScale" priority="56">
      <colorScale>
        <cfvo type="min"/>
        <cfvo type="percentile" val="50"/>
        <cfvo type="max"/>
        <color rgb="FF63BE7B"/>
        <color rgb="FFFCFCFF"/>
        <color rgb="FFF8696B"/>
      </colorScale>
    </cfRule>
  </conditionalFormatting>
  <conditionalFormatting sqref="R6:R10">
    <cfRule type="colorScale" priority="55">
      <colorScale>
        <cfvo type="min"/>
        <cfvo type="percentile" val="50"/>
        <cfvo type="max"/>
        <color rgb="FF63BE7B"/>
        <color rgb="FFFCFCFF"/>
        <color rgb="FFF8696B"/>
      </colorScale>
    </cfRule>
  </conditionalFormatting>
  <conditionalFormatting sqref="R6:R11">
    <cfRule type="colorScale" priority="54">
      <colorScale>
        <cfvo type="min"/>
        <cfvo type="percentile" val="50"/>
        <cfvo type="max"/>
        <color rgb="FF63BE7B"/>
        <color rgb="FFFCFCFF"/>
        <color rgb="FFF8696B"/>
      </colorScale>
    </cfRule>
  </conditionalFormatting>
  <conditionalFormatting sqref="S6:S10">
    <cfRule type="colorScale" priority="53">
      <colorScale>
        <cfvo type="min"/>
        <cfvo type="percentile" val="50"/>
        <cfvo type="max"/>
        <color rgb="FF63BE7B"/>
        <color rgb="FFFCFCFF"/>
        <color rgb="FFF8696B"/>
      </colorScale>
    </cfRule>
  </conditionalFormatting>
  <conditionalFormatting sqref="S6:S11">
    <cfRule type="colorScale" priority="52">
      <colorScale>
        <cfvo type="min"/>
        <cfvo type="percentile" val="50"/>
        <cfvo type="max"/>
        <color rgb="FF63BE7B"/>
        <color rgb="FFFCFCFF"/>
        <color rgb="FFF8696B"/>
      </colorScale>
    </cfRule>
  </conditionalFormatting>
  <conditionalFormatting sqref="T6:T10">
    <cfRule type="colorScale" priority="51">
      <colorScale>
        <cfvo type="min"/>
        <cfvo type="percentile" val="50"/>
        <cfvo type="max"/>
        <color rgb="FF63BE7B"/>
        <color rgb="FFFCFCFF"/>
        <color rgb="FFF8696B"/>
      </colorScale>
    </cfRule>
  </conditionalFormatting>
  <conditionalFormatting sqref="T6:T11">
    <cfRule type="colorScale" priority="50">
      <colorScale>
        <cfvo type="min"/>
        <cfvo type="percentile" val="50"/>
        <cfvo type="max"/>
        <color rgb="FF63BE7B"/>
        <color rgb="FFFCFCFF"/>
        <color rgb="FFF8696B"/>
      </colorScale>
    </cfRule>
  </conditionalFormatting>
  <conditionalFormatting sqref="U6:U10">
    <cfRule type="colorScale" priority="49">
      <colorScale>
        <cfvo type="min"/>
        <cfvo type="percentile" val="50"/>
        <cfvo type="max"/>
        <color rgb="FF63BE7B"/>
        <color rgb="FFFCFCFF"/>
        <color rgb="FFF8696B"/>
      </colorScale>
    </cfRule>
  </conditionalFormatting>
  <conditionalFormatting sqref="U6:U11">
    <cfRule type="colorScale" priority="48">
      <colorScale>
        <cfvo type="min"/>
        <cfvo type="percentile" val="50"/>
        <cfvo type="max"/>
        <color rgb="FF63BE7B"/>
        <color rgb="FFFCFCFF"/>
        <color rgb="FFF8696B"/>
      </colorScale>
    </cfRule>
  </conditionalFormatting>
  <conditionalFormatting sqref="W6:W10">
    <cfRule type="colorScale" priority="47">
      <colorScale>
        <cfvo type="min"/>
        <cfvo type="percentile" val="50"/>
        <cfvo type="max"/>
        <color rgb="FF63BE7B"/>
        <color rgb="FFFCFCFF"/>
        <color rgb="FFF8696B"/>
      </colorScale>
    </cfRule>
  </conditionalFormatting>
  <conditionalFormatting sqref="W6:W11">
    <cfRule type="colorScale" priority="46">
      <colorScale>
        <cfvo type="min"/>
        <cfvo type="percentile" val="50"/>
        <cfvo type="max"/>
        <color rgb="FF63BE7B"/>
        <color rgb="FFFCFCFF"/>
        <color rgb="FFF8696B"/>
      </colorScale>
    </cfRule>
  </conditionalFormatting>
  <conditionalFormatting sqref="X6:X10">
    <cfRule type="colorScale" priority="45">
      <colorScale>
        <cfvo type="min"/>
        <cfvo type="percentile" val="50"/>
        <cfvo type="max"/>
        <color rgb="FF63BE7B"/>
        <color rgb="FFFCFCFF"/>
        <color rgb="FFF8696B"/>
      </colorScale>
    </cfRule>
  </conditionalFormatting>
  <conditionalFormatting sqref="X6:X11">
    <cfRule type="colorScale" priority="44">
      <colorScale>
        <cfvo type="min"/>
        <cfvo type="percentile" val="50"/>
        <cfvo type="max"/>
        <color rgb="FF63BE7B"/>
        <color rgb="FFFCFCFF"/>
        <color rgb="FFF8696B"/>
      </colorScale>
    </cfRule>
  </conditionalFormatting>
  <conditionalFormatting sqref="AE6:AE10">
    <cfRule type="colorScale" priority="43">
      <colorScale>
        <cfvo type="min"/>
        <cfvo type="percentile" val="50"/>
        <cfvo type="max"/>
        <color rgb="FF63BE7B"/>
        <color rgb="FFFCFCFF"/>
        <color rgb="FFF8696B"/>
      </colorScale>
    </cfRule>
  </conditionalFormatting>
  <conditionalFormatting sqref="AE6:AE11">
    <cfRule type="colorScale" priority="42">
      <colorScale>
        <cfvo type="min"/>
        <cfvo type="percentile" val="50"/>
        <cfvo type="max"/>
        <color rgb="FF63BE7B"/>
        <color rgb="FFFCFCFF"/>
        <color rgb="FFF8696B"/>
      </colorScale>
    </cfRule>
  </conditionalFormatting>
  <conditionalFormatting sqref="AF6:AF10">
    <cfRule type="colorScale" priority="41">
      <colorScale>
        <cfvo type="min"/>
        <cfvo type="percentile" val="50"/>
        <cfvo type="max"/>
        <color rgb="FF63BE7B"/>
        <color rgb="FFFCFCFF"/>
        <color rgb="FFF8696B"/>
      </colorScale>
    </cfRule>
  </conditionalFormatting>
  <conditionalFormatting sqref="AF6:AF11">
    <cfRule type="colorScale" priority="40">
      <colorScale>
        <cfvo type="min"/>
        <cfvo type="percentile" val="50"/>
        <cfvo type="max"/>
        <color rgb="FF63BE7B"/>
        <color rgb="FFFCFCFF"/>
        <color rgb="FFF8696B"/>
      </colorScale>
    </cfRule>
  </conditionalFormatting>
  <conditionalFormatting sqref="AG6:AG10">
    <cfRule type="colorScale" priority="39">
      <colorScale>
        <cfvo type="min"/>
        <cfvo type="percentile" val="50"/>
        <cfvo type="max"/>
        <color rgb="FF63BE7B"/>
        <color rgb="FFFCFCFF"/>
        <color rgb="FFF8696B"/>
      </colorScale>
    </cfRule>
  </conditionalFormatting>
  <conditionalFormatting sqref="AG6:AG11">
    <cfRule type="colorScale" priority="38">
      <colorScale>
        <cfvo type="min"/>
        <cfvo type="percentile" val="50"/>
        <cfvo type="max"/>
        <color rgb="FF63BE7B"/>
        <color rgb="FFFCFCFF"/>
        <color rgb="FFF8696B"/>
      </colorScale>
    </cfRule>
  </conditionalFormatting>
  <conditionalFormatting sqref="AH6:AH10">
    <cfRule type="colorScale" priority="37">
      <colorScale>
        <cfvo type="min"/>
        <cfvo type="percentile" val="50"/>
        <cfvo type="max"/>
        <color rgb="FF63BE7B"/>
        <color rgb="FFFCFCFF"/>
        <color rgb="FFF8696B"/>
      </colorScale>
    </cfRule>
  </conditionalFormatting>
  <conditionalFormatting sqref="AH6:AH11">
    <cfRule type="colorScale" priority="36">
      <colorScale>
        <cfvo type="min"/>
        <cfvo type="percentile" val="50"/>
        <cfvo type="max"/>
        <color rgb="FF63BE7B"/>
        <color rgb="FFFCFCFF"/>
        <color rgb="FFF8696B"/>
      </colorScale>
    </cfRule>
  </conditionalFormatting>
  <conditionalFormatting sqref="AK6:AK10">
    <cfRule type="colorScale" priority="35">
      <colorScale>
        <cfvo type="min"/>
        <cfvo type="percentile" val="50"/>
        <cfvo type="max"/>
        <color rgb="FF63BE7B"/>
        <color rgb="FFFCFCFF"/>
        <color rgb="FFF8696B"/>
      </colorScale>
    </cfRule>
  </conditionalFormatting>
  <conditionalFormatting sqref="AK6:AK11">
    <cfRule type="colorScale" priority="34">
      <colorScale>
        <cfvo type="min"/>
        <cfvo type="percentile" val="50"/>
        <cfvo type="max"/>
        <color rgb="FF63BE7B"/>
        <color rgb="FFFCFCFF"/>
        <color rgb="FFF8696B"/>
      </colorScale>
    </cfRule>
  </conditionalFormatting>
  <conditionalFormatting sqref="AP6:AP11">
    <cfRule type="colorScale" priority="33">
      <colorScale>
        <cfvo type="min"/>
        <cfvo type="percentile" val="50"/>
        <cfvo type="max"/>
        <color rgb="FFF8696B"/>
        <color rgb="FFFCFCFF"/>
        <color rgb="FF63BE7B"/>
      </colorScale>
    </cfRule>
  </conditionalFormatting>
  <conditionalFormatting sqref="AO6:AO10">
    <cfRule type="colorScale" priority="32">
      <colorScale>
        <cfvo type="min"/>
        <cfvo type="percentile" val="50"/>
        <cfvo type="max"/>
        <color rgb="FFF8696B"/>
        <color rgb="FFFCFCFF"/>
        <color rgb="FF63BE7B"/>
      </colorScale>
    </cfRule>
  </conditionalFormatting>
  <conditionalFormatting sqref="AO6:AO11">
    <cfRule type="colorScale" priority="31">
      <colorScale>
        <cfvo type="min"/>
        <cfvo type="percentile" val="50"/>
        <cfvo type="max"/>
        <color rgb="FFF8696B"/>
        <color rgb="FFFCFCFF"/>
        <color rgb="FF63BE7B"/>
      </colorScale>
    </cfRule>
  </conditionalFormatting>
  <conditionalFormatting sqref="AN6:AN10">
    <cfRule type="colorScale" priority="30">
      <colorScale>
        <cfvo type="min"/>
        <cfvo type="percentile" val="50"/>
        <cfvo type="max"/>
        <color rgb="FFF8696B"/>
        <color rgb="FFFCFCFF"/>
        <color rgb="FF63BE7B"/>
      </colorScale>
    </cfRule>
  </conditionalFormatting>
  <conditionalFormatting sqref="AN6:AN11">
    <cfRule type="colorScale" priority="29">
      <colorScale>
        <cfvo type="min"/>
        <cfvo type="percentile" val="50"/>
        <cfvo type="max"/>
        <color rgb="FFF8696B"/>
        <color rgb="FFFCFCFF"/>
        <color rgb="FF63BE7B"/>
      </colorScale>
    </cfRule>
  </conditionalFormatting>
  <conditionalFormatting sqref="AM6:AM10">
    <cfRule type="colorScale" priority="28">
      <colorScale>
        <cfvo type="min"/>
        <cfvo type="percentile" val="50"/>
        <cfvo type="max"/>
        <color rgb="FFF8696B"/>
        <color rgb="FFFCFCFF"/>
        <color rgb="FF63BE7B"/>
      </colorScale>
    </cfRule>
  </conditionalFormatting>
  <conditionalFormatting sqref="AM6:AM11">
    <cfRule type="colorScale" priority="27">
      <colorScale>
        <cfvo type="min"/>
        <cfvo type="percentile" val="50"/>
        <cfvo type="max"/>
        <color rgb="FFF8696B"/>
        <color rgb="FFFCFCFF"/>
        <color rgb="FF63BE7B"/>
      </colorScale>
    </cfRule>
  </conditionalFormatting>
  <conditionalFormatting sqref="AL6:AL10">
    <cfRule type="colorScale" priority="26">
      <colorScale>
        <cfvo type="min"/>
        <cfvo type="percentile" val="50"/>
        <cfvo type="max"/>
        <color rgb="FFF8696B"/>
        <color rgb="FFFCFCFF"/>
        <color rgb="FF63BE7B"/>
      </colorScale>
    </cfRule>
  </conditionalFormatting>
  <conditionalFormatting sqref="AL6:AL11">
    <cfRule type="colorScale" priority="25">
      <colorScale>
        <cfvo type="min"/>
        <cfvo type="percentile" val="50"/>
        <cfvo type="max"/>
        <color rgb="FFF8696B"/>
        <color rgb="FFFCFCFF"/>
        <color rgb="FF63BE7B"/>
      </colorScale>
    </cfRule>
  </conditionalFormatting>
  <conditionalFormatting sqref="AJ6:AJ10">
    <cfRule type="colorScale" priority="24">
      <colorScale>
        <cfvo type="min"/>
        <cfvo type="percentile" val="50"/>
        <cfvo type="max"/>
        <color rgb="FFF8696B"/>
        <color rgb="FFFCFCFF"/>
        <color rgb="FF63BE7B"/>
      </colorScale>
    </cfRule>
  </conditionalFormatting>
  <conditionalFormatting sqref="AJ6:AJ11">
    <cfRule type="colorScale" priority="23">
      <colorScale>
        <cfvo type="min"/>
        <cfvo type="percentile" val="50"/>
        <cfvo type="max"/>
        <color rgb="FFF8696B"/>
        <color rgb="FFFCFCFF"/>
        <color rgb="FF63BE7B"/>
      </colorScale>
    </cfRule>
  </conditionalFormatting>
  <conditionalFormatting sqref="AI6:AI10">
    <cfRule type="colorScale" priority="22">
      <colorScale>
        <cfvo type="min"/>
        <cfvo type="percentile" val="50"/>
        <cfvo type="max"/>
        <color rgb="FFF8696B"/>
        <color rgb="FFFCFCFF"/>
        <color rgb="FF63BE7B"/>
      </colorScale>
    </cfRule>
  </conditionalFormatting>
  <conditionalFormatting sqref="AI6:AI11">
    <cfRule type="colorScale" priority="21">
      <colorScale>
        <cfvo type="min"/>
        <cfvo type="percentile" val="50"/>
        <cfvo type="max"/>
        <color rgb="FFF8696B"/>
        <color rgb="FFFCFCFF"/>
        <color rgb="FF63BE7B"/>
      </colorScale>
    </cfRule>
  </conditionalFormatting>
  <conditionalFormatting sqref="AC6:AC10">
    <cfRule type="colorScale" priority="20">
      <colorScale>
        <cfvo type="min"/>
        <cfvo type="percentile" val="50"/>
        <cfvo type="max"/>
        <color rgb="FFF8696B"/>
        <color rgb="FFFCFCFF"/>
        <color rgb="FF63BE7B"/>
      </colorScale>
    </cfRule>
  </conditionalFormatting>
  <conditionalFormatting sqref="AC6:AC11">
    <cfRule type="colorScale" priority="19">
      <colorScale>
        <cfvo type="min"/>
        <cfvo type="percentile" val="50"/>
        <cfvo type="max"/>
        <color rgb="FFF8696B"/>
        <color rgb="FFFCFCFF"/>
        <color rgb="FF63BE7B"/>
      </colorScale>
    </cfRule>
  </conditionalFormatting>
  <conditionalFormatting sqref="AB6:AB10">
    <cfRule type="colorScale" priority="18">
      <colorScale>
        <cfvo type="min"/>
        <cfvo type="percentile" val="50"/>
        <cfvo type="max"/>
        <color rgb="FFF8696B"/>
        <color rgb="FFFCFCFF"/>
        <color rgb="FF63BE7B"/>
      </colorScale>
    </cfRule>
  </conditionalFormatting>
  <conditionalFormatting sqref="AB6:AB11">
    <cfRule type="colorScale" priority="17">
      <colorScale>
        <cfvo type="min"/>
        <cfvo type="percentile" val="50"/>
        <cfvo type="max"/>
        <color rgb="FFF8696B"/>
        <color rgb="FFFCFCFF"/>
        <color rgb="FF63BE7B"/>
      </colorScale>
    </cfRule>
  </conditionalFormatting>
  <conditionalFormatting sqref="Z6:Z10">
    <cfRule type="colorScale" priority="16">
      <colorScale>
        <cfvo type="min"/>
        <cfvo type="percentile" val="50"/>
        <cfvo type="max"/>
        <color rgb="FFF8696B"/>
        <color rgb="FFFCFCFF"/>
        <color rgb="FF63BE7B"/>
      </colorScale>
    </cfRule>
  </conditionalFormatting>
  <conditionalFormatting sqref="Z6:Z11">
    <cfRule type="colorScale" priority="15">
      <colorScale>
        <cfvo type="min"/>
        <cfvo type="percentile" val="50"/>
        <cfvo type="max"/>
        <color rgb="FFF8696B"/>
        <color rgb="FFFCFCFF"/>
        <color rgb="FF63BE7B"/>
      </colorScale>
    </cfRule>
  </conditionalFormatting>
  <conditionalFormatting sqref="Y6:Y10">
    <cfRule type="colorScale" priority="14">
      <colorScale>
        <cfvo type="min"/>
        <cfvo type="percentile" val="50"/>
        <cfvo type="max"/>
        <color rgb="FFF8696B"/>
        <color rgb="FFFCFCFF"/>
        <color rgb="FF63BE7B"/>
      </colorScale>
    </cfRule>
  </conditionalFormatting>
  <conditionalFormatting sqref="Y6:Y11">
    <cfRule type="colorScale" priority="13">
      <colorScale>
        <cfvo type="min"/>
        <cfvo type="percentile" val="50"/>
        <cfvo type="max"/>
        <color rgb="FFF8696B"/>
        <color rgb="FFFCFCFF"/>
        <color rgb="FF63BE7B"/>
      </colorScale>
    </cfRule>
  </conditionalFormatting>
  <conditionalFormatting sqref="V6:V10">
    <cfRule type="colorScale" priority="12">
      <colorScale>
        <cfvo type="min"/>
        <cfvo type="percentile" val="50"/>
        <cfvo type="max"/>
        <color rgb="FFF8696B"/>
        <color rgb="FFFCFCFF"/>
        <color rgb="FF63BE7B"/>
      </colorScale>
    </cfRule>
  </conditionalFormatting>
  <conditionalFormatting sqref="V6:V11">
    <cfRule type="colorScale" priority="11">
      <colorScale>
        <cfvo type="min"/>
        <cfvo type="percentile" val="50"/>
        <cfvo type="max"/>
        <color rgb="FFF8696B"/>
        <color rgb="FFFCFCFF"/>
        <color rgb="FF63BE7B"/>
      </colorScale>
    </cfRule>
  </conditionalFormatting>
  <conditionalFormatting sqref="N6:N10">
    <cfRule type="colorScale" priority="10">
      <colorScale>
        <cfvo type="min"/>
        <cfvo type="percentile" val="50"/>
        <cfvo type="max"/>
        <color rgb="FFF8696B"/>
        <color rgb="FFFCFCFF"/>
        <color rgb="FF63BE7B"/>
      </colorScale>
    </cfRule>
  </conditionalFormatting>
  <conditionalFormatting sqref="N6:N11">
    <cfRule type="colorScale" priority="9">
      <colorScale>
        <cfvo type="min"/>
        <cfvo type="percentile" val="50"/>
        <cfvo type="max"/>
        <color rgb="FFF8696B"/>
        <color rgb="FFFCFCFF"/>
        <color rgb="FF63BE7B"/>
      </colorScale>
    </cfRule>
  </conditionalFormatting>
  <conditionalFormatting sqref="G6:G10">
    <cfRule type="colorScale" priority="8">
      <colorScale>
        <cfvo type="min"/>
        <cfvo type="percentile" val="50"/>
        <cfvo type="max"/>
        <color rgb="FFF8696B"/>
        <color rgb="FFFCFCFF"/>
        <color rgb="FF63BE7B"/>
      </colorScale>
    </cfRule>
  </conditionalFormatting>
  <conditionalFormatting sqref="G6:G11">
    <cfRule type="colorScale" priority="7">
      <colorScale>
        <cfvo type="min"/>
        <cfvo type="percentile" val="50"/>
        <cfvo type="max"/>
        <color rgb="FFF8696B"/>
        <color rgb="FFFCFCFF"/>
        <color rgb="FF63BE7B"/>
      </colorScale>
    </cfRule>
  </conditionalFormatting>
  <conditionalFormatting sqref="E6:E10">
    <cfRule type="colorScale" priority="6">
      <colorScale>
        <cfvo type="min"/>
        <cfvo type="percentile" val="50"/>
        <cfvo type="max"/>
        <color rgb="FFF8696B"/>
        <color rgb="FFFCFCFF"/>
        <color rgb="FF63BE7B"/>
      </colorScale>
    </cfRule>
  </conditionalFormatting>
  <conditionalFormatting sqref="E6:E11">
    <cfRule type="colorScale" priority="5">
      <colorScale>
        <cfvo type="min"/>
        <cfvo type="percentile" val="50"/>
        <cfvo type="max"/>
        <color rgb="FFF8696B"/>
        <color rgb="FFFCFCFF"/>
        <color rgb="FF63BE7B"/>
      </colorScale>
    </cfRule>
  </conditionalFormatting>
  <conditionalFormatting sqref="D6:D10">
    <cfRule type="colorScale" priority="4">
      <colorScale>
        <cfvo type="min"/>
        <cfvo type="percentile" val="50"/>
        <cfvo type="max"/>
        <color rgb="FFF8696B"/>
        <color rgb="FFFCFCFF"/>
        <color rgb="FF63BE7B"/>
      </colorScale>
    </cfRule>
  </conditionalFormatting>
  <conditionalFormatting sqref="D6:D11">
    <cfRule type="colorScale" priority="3">
      <colorScale>
        <cfvo type="min"/>
        <cfvo type="percentile" val="50"/>
        <cfvo type="max"/>
        <color rgb="FFF8696B"/>
        <color rgb="FFFCFCFF"/>
        <color rgb="FF63BE7B"/>
      </colorScale>
    </cfRule>
  </conditionalFormatting>
  <conditionalFormatting sqref="D29">
    <cfRule type="colorScale" priority="2">
      <colorScale>
        <cfvo type="min"/>
        <cfvo type="percentile" val="50"/>
        <cfvo type="max"/>
        <color rgb="FF63BE7B"/>
        <color rgb="FFFCFCFF"/>
        <color rgb="FFF8696B"/>
      </colorScale>
    </cfRule>
  </conditionalFormatting>
  <conditionalFormatting sqref="D29:D30">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2"/>
  <sheetViews>
    <sheetView topLeftCell="A58" zoomScale="55" zoomScaleNormal="55" workbookViewId="0">
      <selection activeCell="D112" sqref="D112"/>
    </sheetView>
  </sheetViews>
  <sheetFormatPr baseColWidth="10" defaultRowHeight="15" x14ac:dyDescent="0.25"/>
  <cols>
    <col min="1" max="1" width="120" style="62" bestFit="1" customWidth="1"/>
    <col min="2" max="2" width="11.42578125" style="61"/>
    <col min="3" max="29" width="14.7109375" style="62" customWidth="1"/>
    <col min="30" max="30" width="11.42578125" style="62"/>
    <col min="31" max="42" width="26.85546875" style="62" customWidth="1"/>
    <col min="43" max="16384" width="11.42578125" style="62"/>
  </cols>
  <sheetData>
    <row r="1" spans="1:30" ht="15.75" thickBot="1" x14ac:dyDescent="0.3"/>
    <row r="2" spans="1:30" ht="21.75" customHeight="1" thickBot="1" x14ac:dyDescent="0.3">
      <c r="C2" s="457" t="s">
        <v>201</v>
      </c>
      <c r="D2" s="458"/>
      <c r="E2" s="458"/>
      <c r="F2" s="458"/>
      <c r="G2" s="458"/>
      <c r="H2" s="458"/>
      <c r="I2" s="458"/>
      <c r="J2" s="458"/>
      <c r="K2" s="458"/>
      <c r="L2" s="458"/>
      <c r="M2" s="458"/>
      <c r="N2" s="458"/>
      <c r="O2" s="458"/>
      <c r="P2" s="458"/>
      <c r="Q2" s="458"/>
      <c r="R2" s="458"/>
      <c r="S2" s="458"/>
      <c r="T2" s="458"/>
      <c r="U2" s="458"/>
      <c r="V2" s="458"/>
      <c r="W2" s="458"/>
      <c r="X2" s="458"/>
      <c r="Y2" s="458"/>
      <c r="Z2" s="459"/>
      <c r="AA2"/>
      <c r="AB2" s="460" t="s">
        <v>200</v>
      </c>
      <c r="AC2" s="461"/>
      <c r="AD2"/>
    </row>
    <row r="3" spans="1:30" ht="15.75" thickBot="1" x14ac:dyDescent="0.3"/>
    <row r="4" spans="1:30" ht="30.75" thickBot="1" x14ac:dyDescent="0.3">
      <c r="B4" s="160"/>
      <c r="C4" s="462" t="s">
        <v>188</v>
      </c>
      <c r="D4" s="463"/>
      <c r="E4" s="464"/>
      <c r="F4" s="465" t="s">
        <v>189</v>
      </c>
      <c r="G4" s="465"/>
      <c r="H4" s="465"/>
      <c r="I4" s="465"/>
      <c r="J4" s="466" t="s">
        <v>190</v>
      </c>
      <c r="K4" s="466"/>
      <c r="L4" s="466"/>
      <c r="M4" s="466"/>
      <c r="N4" s="466"/>
      <c r="O4" s="467" t="s">
        <v>191</v>
      </c>
      <c r="P4" s="467"/>
      <c r="Q4" s="467"/>
      <c r="R4" s="467"/>
      <c r="S4" s="467"/>
      <c r="T4" s="467"/>
      <c r="U4" s="467"/>
      <c r="V4" s="468" t="s">
        <v>192</v>
      </c>
      <c r="W4" s="468"/>
      <c r="X4" s="468"/>
      <c r="Y4" s="468"/>
      <c r="Z4" s="178" t="s">
        <v>194</v>
      </c>
      <c r="AA4"/>
      <c r="AB4"/>
      <c r="AC4"/>
      <c r="AD4"/>
    </row>
    <row r="5" spans="1:30" s="66" customFormat="1" ht="91.5" customHeight="1" x14ac:dyDescent="0.25">
      <c r="A5" s="35" t="s">
        <v>170</v>
      </c>
      <c r="B5" s="35" t="s">
        <v>176</v>
      </c>
      <c r="C5" s="27" t="s">
        <v>231</v>
      </c>
      <c r="D5" s="78" t="s">
        <v>347</v>
      </c>
      <c r="E5" s="78" t="s">
        <v>348</v>
      </c>
      <c r="F5" s="28" t="s">
        <v>153</v>
      </c>
      <c r="G5" s="28" t="s">
        <v>316</v>
      </c>
      <c r="H5" s="28" t="s">
        <v>146</v>
      </c>
      <c r="I5" s="28" t="s">
        <v>150</v>
      </c>
      <c r="J5" s="33" t="s">
        <v>103</v>
      </c>
      <c r="K5" s="33" t="s">
        <v>104</v>
      </c>
      <c r="L5" s="33" t="s">
        <v>105</v>
      </c>
      <c r="M5" s="33" t="s">
        <v>106</v>
      </c>
      <c r="N5" s="33" t="s">
        <v>128</v>
      </c>
      <c r="O5" s="29" t="s">
        <v>158</v>
      </c>
      <c r="P5" s="29" t="s">
        <v>159</v>
      </c>
      <c r="Q5" s="29" t="s">
        <v>114</v>
      </c>
      <c r="R5" s="29" t="s">
        <v>107</v>
      </c>
      <c r="S5" s="29" t="s">
        <v>108</v>
      </c>
      <c r="T5" s="29" t="s">
        <v>117</v>
      </c>
      <c r="U5" s="29" t="s">
        <v>115</v>
      </c>
      <c r="V5" s="30" t="s">
        <v>147</v>
      </c>
      <c r="W5" s="30" t="s">
        <v>118</v>
      </c>
      <c r="X5" s="30" t="s">
        <v>148</v>
      </c>
      <c r="Y5" s="30" t="s">
        <v>149</v>
      </c>
      <c r="Z5" s="31" t="s">
        <v>130</v>
      </c>
      <c r="AB5" s="21" t="s">
        <v>109</v>
      </c>
      <c r="AC5" s="63" t="s">
        <v>119</v>
      </c>
    </row>
    <row r="6" spans="1:30" ht="15.75" thickBot="1" x14ac:dyDescent="0.3">
      <c r="A6" s="214" t="s">
        <v>1</v>
      </c>
      <c r="B6" s="274">
        <v>5</v>
      </c>
      <c r="C6" s="88">
        <v>0.312</v>
      </c>
      <c r="D6" s="89">
        <v>13.100000000000001</v>
      </c>
      <c r="E6" s="88">
        <v>10656.78</v>
      </c>
      <c r="F6" s="90">
        <v>0.125</v>
      </c>
      <c r="G6" s="90">
        <v>0.18</v>
      </c>
      <c r="H6" s="90">
        <v>0.188</v>
      </c>
      <c r="I6" s="90">
        <v>0.02</v>
      </c>
      <c r="J6" s="91">
        <v>0.17599999999999999</v>
      </c>
      <c r="K6" s="91">
        <v>0.66900000000000004</v>
      </c>
      <c r="L6" s="91">
        <v>0.23</v>
      </c>
      <c r="M6" s="91">
        <v>2.5999999999999999E-2</v>
      </c>
      <c r="N6" s="91">
        <v>0.61799999999999999</v>
      </c>
      <c r="O6" s="91">
        <v>0.13600000000000001</v>
      </c>
      <c r="P6" s="91">
        <v>0.12</v>
      </c>
      <c r="Q6" s="91">
        <v>0.16400000000000001</v>
      </c>
      <c r="R6" s="92">
        <v>3.1E-2</v>
      </c>
      <c r="S6" s="92">
        <v>0.41899999999999998</v>
      </c>
      <c r="T6" s="92">
        <v>0.13400000000000001</v>
      </c>
      <c r="U6" s="92">
        <v>0.437</v>
      </c>
      <c r="V6" s="93">
        <v>7.8E-2</v>
      </c>
      <c r="W6" s="93">
        <v>0.104</v>
      </c>
      <c r="X6" s="93">
        <v>8.1000000000000003E-2</v>
      </c>
      <c r="Y6" s="93">
        <v>0.06</v>
      </c>
      <c r="Z6" s="94">
        <v>0.14799999999999999</v>
      </c>
      <c r="AB6" s="95">
        <v>7.51</v>
      </c>
      <c r="AC6" s="91">
        <v>0.72599999999999998</v>
      </c>
    </row>
    <row r="7" spans="1:30" ht="15.75" thickBot="1" x14ac:dyDescent="0.3">
      <c r="A7" s="214" t="s">
        <v>2</v>
      </c>
      <c r="B7" s="220">
        <v>4</v>
      </c>
      <c r="C7" s="88">
        <v>0.312</v>
      </c>
      <c r="D7" s="89">
        <v>12.7</v>
      </c>
      <c r="E7" s="88">
        <v>9301.48</v>
      </c>
      <c r="F7" s="90">
        <v>0.24399999999999999</v>
      </c>
      <c r="G7" s="90">
        <v>0.10199999999999999</v>
      </c>
      <c r="H7" s="90">
        <v>0.28199999999999997</v>
      </c>
      <c r="I7" s="90">
        <v>1.6E-2</v>
      </c>
      <c r="J7" s="91">
        <v>0.13900000000000001</v>
      </c>
      <c r="K7" s="91">
        <v>0.83799999999999997</v>
      </c>
      <c r="L7" s="91">
        <v>0.13800000000000001</v>
      </c>
      <c r="M7" s="91">
        <v>1.4999999999999999E-2</v>
      </c>
      <c r="N7" s="91">
        <v>0.75700000000000001</v>
      </c>
      <c r="O7" s="91">
        <v>0.153</v>
      </c>
      <c r="P7" s="91">
        <v>3.7999999999999999E-2</v>
      </c>
      <c r="Q7" s="91">
        <v>2.9000000000000001E-2</v>
      </c>
      <c r="R7" s="92">
        <v>8.0000000000000002E-3</v>
      </c>
      <c r="S7" s="92">
        <v>3.4000000000000002E-2</v>
      </c>
      <c r="T7" s="92">
        <v>7.0000000000000007E-2</v>
      </c>
      <c r="U7" s="92">
        <v>0.28100000000000003</v>
      </c>
      <c r="V7" s="93">
        <v>0.109</v>
      </c>
      <c r="W7" s="93">
        <v>0.115</v>
      </c>
      <c r="X7" s="93">
        <v>7.6999999999999999E-2</v>
      </c>
      <c r="Y7" s="93">
        <v>7.9000000000000001E-2</v>
      </c>
      <c r="Z7" s="94">
        <v>0.184</v>
      </c>
      <c r="AB7" s="95">
        <v>7.27</v>
      </c>
      <c r="AC7" s="91">
        <v>0.49199999999999999</v>
      </c>
    </row>
    <row r="8" spans="1:30" ht="15.75" thickBot="1" x14ac:dyDescent="0.3">
      <c r="A8" s="214" t="s">
        <v>3</v>
      </c>
      <c r="B8" s="218">
        <v>2</v>
      </c>
      <c r="C8" s="88">
        <v>8.1000000000000003E-2</v>
      </c>
      <c r="D8" s="89">
        <v>22.3</v>
      </c>
      <c r="E8" s="88">
        <v>23183.919999999998</v>
      </c>
      <c r="F8" s="90">
        <v>0.10299999999999999</v>
      </c>
      <c r="G8" s="90">
        <v>0.30399999999999999</v>
      </c>
      <c r="H8" s="90">
        <v>7.8E-2</v>
      </c>
      <c r="I8" s="90">
        <v>0</v>
      </c>
      <c r="J8" s="91">
        <v>4.3999999999999997E-2</v>
      </c>
      <c r="K8" s="91">
        <v>0.48299999999999998</v>
      </c>
      <c r="L8" s="91">
        <v>0.26400000000000001</v>
      </c>
      <c r="M8" s="91">
        <v>1.2999999999999999E-2</v>
      </c>
      <c r="N8" s="91">
        <v>0.67600000000000005</v>
      </c>
      <c r="O8" s="91">
        <v>9.7000000000000003E-2</v>
      </c>
      <c r="P8" s="91">
        <v>0.214</v>
      </c>
      <c r="Q8" s="91">
        <v>2E-3</v>
      </c>
      <c r="R8" s="92">
        <v>0</v>
      </c>
      <c r="S8" s="92">
        <v>0.154</v>
      </c>
      <c r="T8" s="92">
        <v>0.14599999999999999</v>
      </c>
      <c r="U8" s="92">
        <v>0.3</v>
      </c>
      <c r="V8" s="93">
        <v>0.05</v>
      </c>
      <c r="W8" s="93">
        <v>8.7999999999999995E-2</v>
      </c>
      <c r="X8" s="93">
        <v>2.1000000000000001E-2</v>
      </c>
      <c r="Y8" s="93">
        <v>0.18</v>
      </c>
      <c r="Z8" s="94">
        <v>0.53600000000000003</v>
      </c>
      <c r="AB8" s="95">
        <v>7.48</v>
      </c>
      <c r="AC8" s="91">
        <v>0.46700000000000003</v>
      </c>
    </row>
    <row r="9" spans="1:30" ht="15.75" thickBot="1" x14ac:dyDescent="0.3">
      <c r="A9" s="214" t="s">
        <v>4</v>
      </c>
      <c r="B9" s="221">
        <v>3</v>
      </c>
      <c r="C9" s="88">
        <v>6.3E-2</v>
      </c>
      <c r="D9" s="89">
        <v>20.200000000000003</v>
      </c>
      <c r="E9" s="88">
        <v>19086.810000000001</v>
      </c>
      <c r="F9" s="90">
        <v>0.44</v>
      </c>
      <c r="G9" s="90">
        <v>0.13800000000000001</v>
      </c>
      <c r="H9" s="90">
        <v>0.19700000000000001</v>
      </c>
      <c r="I9" s="90">
        <v>4.2999999999999997E-2</v>
      </c>
      <c r="J9" s="91">
        <v>0.14000000000000001</v>
      </c>
      <c r="K9" s="91">
        <v>0.60599999999999998</v>
      </c>
      <c r="L9" s="91">
        <v>0.13400000000000001</v>
      </c>
      <c r="M9" s="91">
        <v>0</v>
      </c>
      <c r="N9" s="91">
        <v>0.52600000000000002</v>
      </c>
      <c r="O9" s="91">
        <v>7.8E-2</v>
      </c>
      <c r="P9" s="91">
        <v>0.45700000000000002</v>
      </c>
      <c r="Q9" s="91">
        <v>0</v>
      </c>
      <c r="R9" s="92">
        <v>0</v>
      </c>
      <c r="S9" s="92">
        <v>0</v>
      </c>
      <c r="T9" s="92">
        <v>0.124</v>
      </c>
      <c r="U9" s="92">
        <v>0.124</v>
      </c>
      <c r="V9" s="93">
        <v>0</v>
      </c>
      <c r="W9" s="93">
        <v>1E-3</v>
      </c>
      <c r="X9" s="93">
        <v>7.1999999999999995E-2</v>
      </c>
      <c r="Y9" s="93">
        <v>7.9000000000000001E-2</v>
      </c>
      <c r="Z9" s="94">
        <v>0</v>
      </c>
      <c r="AB9" s="95">
        <v>7.47</v>
      </c>
      <c r="AC9" s="91">
        <v>0.40500000000000003</v>
      </c>
    </row>
    <row r="10" spans="1:30" ht="15.75" thickBot="1" x14ac:dyDescent="0.3">
      <c r="A10" s="214" t="s">
        <v>90</v>
      </c>
      <c r="B10" s="221">
        <v>3</v>
      </c>
      <c r="C10" s="88">
        <v>0.34100000000000003</v>
      </c>
      <c r="D10" s="89">
        <v>13.4</v>
      </c>
      <c r="E10" s="88">
        <v>9769.92</v>
      </c>
      <c r="F10" s="90">
        <v>0.17799999999999999</v>
      </c>
      <c r="G10" s="90">
        <v>0.26400000000000001</v>
      </c>
      <c r="H10" s="90">
        <v>0.13500000000000001</v>
      </c>
      <c r="I10" s="90">
        <v>0.154</v>
      </c>
      <c r="J10" s="91">
        <v>0.20499999999999999</v>
      </c>
      <c r="K10" s="91">
        <v>0.73899999999999999</v>
      </c>
      <c r="L10" s="91">
        <v>0.17599999999999999</v>
      </c>
      <c r="M10" s="91">
        <v>3.4000000000000002E-2</v>
      </c>
      <c r="N10" s="91">
        <v>0.56399999999999995</v>
      </c>
      <c r="O10" s="91">
        <v>6.5000000000000002E-2</v>
      </c>
      <c r="P10" s="91">
        <v>5.8000000000000003E-2</v>
      </c>
      <c r="Q10" s="91">
        <v>1.7999999999999999E-2</v>
      </c>
      <c r="R10" s="92">
        <v>8.9999999999999993E-3</v>
      </c>
      <c r="S10" s="92">
        <v>1.4E-2</v>
      </c>
      <c r="T10" s="92">
        <v>0.09</v>
      </c>
      <c r="U10" s="92">
        <v>0.32300000000000001</v>
      </c>
      <c r="V10" s="93">
        <v>6.7000000000000004E-2</v>
      </c>
      <c r="W10" s="93">
        <v>6.9000000000000006E-2</v>
      </c>
      <c r="X10" s="93">
        <v>0.04</v>
      </c>
      <c r="Y10" s="93">
        <v>7.5999999999999998E-2</v>
      </c>
      <c r="Z10" s="94">
        <v>0.48</v>
      </c>
      <c r="AB10" s="95">
        <v>6.91</v>
      </c>
      <c r="AC10" s="91">
        <v>0.52400000000000002</v>
      </c>
    </row>
    <row r="11" spans="1:30" ht="15.75" thickBot="1" x14ac:dyDescent="0.3">
      <c r="A11" s="214" t="s">
        <v>91</v>
      </c>
      <c r="B11" s="221">
        <v>3</v>
      </c>
      <c r="C11" s="88">
        <v>0.44800000000000001</v>
      </c>
      <c r="D11" s="89">
        <v>14.499999999999998</v>
      </c>
      <c r="E11" s="88">
        <v>17360.259999999998</v>
      </c>
      <c r="F11" s="90">
        <v>0.32700000000000001</v>
      </c>
      <c r="G11" s="90">
        <v>0.32800000000000001</v>
      </c>
      <c r="H11" s="90">
        <v>6.0999999999999999E-2</v>
      </c>
      <c r="I11" s="90">
        <v>0.13800000000000001</v>
      </c>
      <c r="J11" s="91">
        <v>7.0000000000000007E-2</v>
      </c>
      <c r="K11" s="91">
        <v>0.96299999999999997</v>
      </c>
      <c r="L11" s="91">
        <v>0.23</v>
      </c>
      <c r="M11" s="91">
        <v>0.11600000000000001</v>
      </c>
      <c r="N11" s="91">
        <v>0.51500000000000001</v>
      </c>
      <c r="O11" s="91">
        <v>2.3E-2</v>
      </c>
      <c r="P11" s="91">
        <v>0.05</v>
      </c>
      <c r="Q11" s="91">
        <v>2.4E-2</v>
      </c>
      <c r="R11" s="92">
        <v>1.0999999999999999E-2</v>
      </c>
      <c r="S11" s="92">
        <v>0.13</v>
      </c>
      <c r="T11" s="92">
        <v>0.33600000000000002</v>
      </c>
      <c r="U11" s="92">
        <v>0.17399999999999999</v>
      </c>
      <c r="V11" s="93">
        <v>0.105</v>
      </c>
      <c r="W11" s="93">
        <v>6.0999999999999999E-2</v>
      </c>
      <c r="X11" s="93">
        <v>4.7E-2</v>
      </c>
      <c r="Y11" s="93">
        <v>0.115</v>
      </c>
      <c r="Z11" s="94">
        <v>0.77100000000000002</v>
      </c>
      <c r="AB11" s="95">
        <v>6.53</v>
      </c>
      <c r="AC11" s="91">
        <v>0.42899999999999999</v>
      </c>
    </row>
    <row r="12" spans="1:30" ht="15.75" thickBot="1" x14ac:dyDescent="0.3">
      <c r="A12" s="214" t="s">
        <v>7</v>
      </c>
      <c r="B12" s="221">
        <v>3</v>
      </c>
      <c r="C12" s="88">
        <v>0.34</v>
      </c>
      <c r="D12" s="89">
        <v>15.6</v>
      </c>
      <c r="E12" s="88">
        <v>14352.62</v>
      </c>
      <c r="F12" s="90">
        <v>9.8000000000000004E-2</v>
      </c>
      <c r="G12" s="90">
        <v>0.41399999999999998</v>
      </c>
      <c r="H12" s="90">
        <v>7.0999999999999994E-2</v>
      </c>
      <c r="I12" s="90">
        <v>7.1999999999999995E-2</v>
      </c>
      <c r="J12" s="91">
        <v>0.23599999999999999</v>
      </c>
      <c r="K12" s="91">
        <v>0.86499999999999999</v>
      </c>
      <c r="L12" s="91">
        <v>0.182</v>
      </c>
      <c r="M12" s="91">
        <v>2E-3</v>
      </c>
      <c r="N12" s="91">
        <v>0.748</v>
      </c>
      <c r="O12" s="91">
        <v>2.4E-2</v>
      </c>
      <c r="P12" s="91">
        <v>4.1000000000000002E-2</v>
      </c>
      <c r="Q12" s="91">
        <v>1E-3</v>
      </c>
      <c r="R12" s="92">
        <v>7.0000000000000001E-3</v>
      </c>
      <c r="S12" s="92">
        <v>3.4000000000000002E-2</v>
      </c>
      <c r="T12" s="92">
        <v>0.13500000000000001</v>
      </c>
      <c r="U12" s="92">
        <v>0.22</v>
      </c>
      <c r="V12" s="93">
        <v>7.6999999999999999E-2</v>
      </c>
      <c r="W12" s="93">
        <v>5.3999999999999999E-2</v>
      </c>
      <c r="X12" s="93">
        <v>4.9000000000000002E-2</v>
      </c>
      <c r="Y12" s="93">
        <v>4.8000000000000001E-2</v>
      </c>
      <c r="Z12" s="94">
        <v>0.33300000000000002</v>
      </c>
      <c r="AB12" s="95">
        <v>7.02</v>
      </c>
      <c r="AC12" s="91">
        <v>0.45700000000000002</v>
      </c>
    </row>
    <row r="13" spans="1:30" ht="15.75" thickBot="1" x14ac:dyDescent="0.3">
      <c r="A13" s="214" t="s">
        <v>8</v>
      </c>
      <c r="B13" s="221">
        <v>3</v>
      </c>
      <c r="C13" s="88">
        <v>0.376</v>
      </c>
      <c r="D13" s="89">
        <v>13.200000000000001</v>
      </c>
      <c r="E13" s="88">
        <v>10051.75</v>
      </c>
      <c r="F13" s="90">
        <v>0.22500000000000001</v>
      </c>
      <c r="G13" s="90">
        <v>0.33200000000000002</v>
      </c>
      <c r="H13" s="90">
        <v>0.153</v>
      </c>
      <c r="I13" s="90">
        <v>0.108</v>
      </c>
      <c r="J13" s="91">
        <v>0.214</v>
      </c>
      <c r="K13" s="91">
        <v>0.80500000000000005</v>
      </c>
      <c r="L13" s="91">
        <v>0.16500000000000001</v>
      </c>
      <c r="M13" s="91">
        <v>3.6999999999999998E-2</v>
      </c>
      <c r="N13" s="91">
        <v>0.73899999999999999</v>
      </c>
      <c r="O13" s="91">
        <v>0.122</v>
      </c>
      <c r="P13" s="91">
        <v>2.3E-2</v>
      </c>
      <c r="Q13" s="91">
        <v>0.03</v>
      </c>
      <c r="R13" s="92">
        <v>2.1000000000000001E-2</v>
      </c>
      <c r="S13" s="92">
        <v>7.2999999999999995E-2</v>
      </c>
      <c r="T13" s="92">
        <v>8.7999999999999995E-2</v>
      </c>
      <c r="U13" s="92">
        <v>0.11600000000000001</v>
      </c>
      <c r="V13" s="93">
        <v>0.111</v>
      </c>
      <c r="W13" s="93">
        <v>3.5000000000000003E-2</v>
      </c>
      <c r="X13" s="93">
        <v>0.11600000000000001</v>
      </c>
      <c r="Y13" s="93">
        <v>6.6000000000000003E-2</v>
      </c>
      <c r="Z13" s="94">
        <v>0.41899999999999998</v>
      </c>
      <c r="AB13" s="95">
        <v>7.06</v>
      </c>
      <c r="AC13" s="91">
        <v>0.68700000000000006</v>
      </c>
    </row>
    <row r="14" spans="1:30" ht="15.75" thickBot="1" x14ac:dyDescent="0.3">
      <c r="A14" s="214" t="s">
        <v>9</v>
      </c>
      <c r="B14" s="221">
        <v>3</v>
      </c>
      <c r="C14" s="88">
        <v>0.30599999999999999</v>
      </c>
      <c r="D14" s="89">
        <v>15.4</v>
      </c>
      <c r="E14" s="88">
        <v>14492.08</v>
      </c>
      <c r="F14" s="90">
        <v>0.20300000000000001</v>
      </c>
      <c r="G14" s="90">
        <v>0.246</v>
      </c>
      <c r="H14" s="90">
        <v>6.6000000000000003E-2</v>
      </c>
      <c r="I14" s="90">
        <v>8.1000000000000003E-2</v>
      </c>
      <c r="J14" s="91">
        <v>0.316</v>
      </c>
      <c r="K14" s="91">
        <v>0.76100000000000001</v>
      </c>
      <c r="L14" s="91">
        <v>0.26300000000000001</v>
      </c>
      <c r="M14" s="91">
        <v>8.5000000000000006E-2</v>
      </c>
      <c r="N14" s="91">
        <v>0.71</v>
      </c>
      <c r="O14" s="91">
        <v>3.6999999999999998E-2</v>
      </c>
      <c r="P14" s="91">
        <v>5.1999999999999998E-2</v>
      </c>
      <c r="Q14" s="91">
        <v>0.01</v>
      </c>
      <c r="R14" s="92">
        <v>4.0000000000000001E-3</v>
      </c>
      <c r="S14" s="92">
        <v>5.1999999999999998E-2</v>
      </c>
      <c r="T14" s="92">
        <v>8.3000000000000004E-2</v>
      </c>
      <c r="U14" s="92">
        <v>0.27800000000000002</v>
      </c>
      <c r="V14" s="93">
        <v>0.10299999999999999</v>
      </c>
      <c r="W14" s="93">
        <v>6.2E-2</v>
      </c>
      <c r="X14" s="93">
        <v>4.5999999999999999E-2</v>
      </c>
      <c r="Y14" s="93">
        <v>7.1999999999999995E-2</v>
      </c>
      <c r="Z14" s="94">
        <v>0.34599999999999997</v>
      </c>
      <c r="AB14" s="95">
        <v>7.16</v>
      </c>
      <c r="AC14" s="91">
        <v>0.50900000000000001</v>
      </c>
    </row>
    <row r="15" spans="1:30" ht="15.75" thickBot="1" x14ac:dyDescent="0.3">
      <c r="A15" s="214" t="s">
        <v>10</v>
      </c>
      <c r="B15" s="218">
        <v>2</v>
      </c>
      <c r="C15" s="88">
        <v>0.14899999999999999</v>
      </c>
      <c r="D15" s="89">
        <v>17.2</v>
      </c>
      <c r="E15" s="88">
        <v>17172.43</v>
      </c>
      <c r="F15" s="90">
        <v>1.7999999999999999E-2</v>
      </c>
      <c r="G15" s="90">
        <v>0.2</v>
      </c>
      <c r="H15" s="90">
        <v>2.1999999999999999E-2</v>
      </c>
      <c r="I15" s="90">
        <v>0.10100000000000001</v>
      </c>
      <c r="J15" s="91">
        <v>0.114</v>
      </c>
      <c r="K15" s="91">
        <v>0.23200000000000001</v>
      </c>
      <c r="L15" s="91">
        <v>0.26100000000000001</v>
      </c>
      <c r="M15" s="91">
        <v>3.5000000000000003E-2</v>
      </c>
      <c r="N15" s="91">
        <v>0.73499999999999999</v>
      </c>
      <c r="O15" s="91">
        <v>7.0000000000000001E-3</v>
      </c>
      <c r="P15" s="91">
        <v>9.4E-2</v>
      </c>
      <c r="Q15" s="91">
        <v>5.0000000000000001E-3</v>
      </c>
      <c r="R15" s="92">
        <v>2E-3</v>
      </c>
      <c r="S15" s="92">
        <v>7.0999999999999994E-2</v>
      </c>
      <c r="T15" s="92">
        <v>9.1999999999999998E-2</v>
      </c>
      <c r="U15" s="92">
        <v>0.27400000000000002</v>
      </c>
      <c r="V15" s="93">
        <v>7.2999999999999995E-2</v>
      </c>
      <c r="W15" s="93">
        <v>5.6000000000000001E-2</v>
      </c>
      <c r="X15" s="93">
        <v>1.0999999999999999E-2</v>
      </c>
      <c r="Y15" s="93">
        <v>8.6999999999999994E-2</v>
      </c>
      <c r="Z15" s="94">
        <v>0.629</v>
      </c>
      <c r="AB15" s="95">
        <v>7.94</v>
      </c>
      <c r="AC15" s="91">
        <v>0.59799999999999998</v>
      </c>
    </row>
    <row r="16" spans="1:30" x14ac:dyDescent="0.25">
      <c r="A16" s="214" t="s">
        <v>92</v>
      </c>
      <c r="B16" s="215">
        <v>2</v>
      </c>
      <c r="C16" s="88">
        <v>0.30099999999999999</v>
      </c>
      <c r="D16" s="89">
        <v>20.3</v>
      </c>
      <c r="E16" s="88">
        <v>23272.68</v>
      </c>
      <c r="F16" s="90">
        <v>0.21</v>
      </c>
      <c r="G16" s="90">
        <v>0.44400000000000001</v>
      </c>
      <c r="H16" s="90">
        <v>6.3E-2</v>
      </c>
      <c r="I16" s="90">
        <v>2.7E-2</v>
      </c>
      <c r="J16" s="91">
        <v>0.19500000000000001</v>
      </c>
      <c r="K16" s="91">
        <v>0.57499999999999996</v>
      </c>
      <c r="L16" s="91">
        <v>0.312</v>
      </c>
      <c r="M16" s="91">
        <v>4.2999999999999997E-2</v>
      </c>
      <c r="N16" s="91">
        <v>0.68600000000000005</v>
      </c>
      <c r="O16" s="91">
        <v>3.2000000000000001E-2</v>
      </c>
      <c r="P16" s="91">
        <v>0.152</v>
      </c>
      <c r="Q16" s="91">
        <v>7.0000000000000001E-3</v>
      </c>
      <c r="R16" s="92">
        <v>6.3E-2</v>
      </c>
      <c r="S16" s="92">
        <v>3.4000000000000002E-2</v>
      </c>
      <c r="T16" s="92">
        <v>0.154</v>
      </c>
      <c r="U16" s="92">
        <v>0.251</v>
      </c>
      <c r="V16" s="93">
        <v>0.14599999999999999</v>
      </c>
      <c r="W16" s="93">
        <v>3.7999999999999999E-2</v>
      </c>
      <c r="X16" s="93">
        <v>1.4E-2</v>
      </c>
      <c r="Y16" s="93">
        <v>0.14699999999999999</v>
      </c>
      <c r="Z16" s="94">
        <v>0.63600000000000001</v>
      </c>
      <c r="AB16" s="95">
        <v>6.93</v>
      </c>
      <c r="AC16" s="91">
        <v>0.57499999999999996</v>
      </c>
    </row>
    <row r="17" spans="1:29" x14ac:dyDescent="0.25">
      <c r="A17" s="214" t="s">
        <v>12</v>
      </c>
      <c r="B17" s="219">
        <v>1</v>
      </c>
      <c r="C17" s="88">
        <v>0.192</v>
      </c>
      <c r="D17" s="89">
        <v>30.7</v>
      </c>
      <c r="E17" s="88">
        <v>33177.599999999999</v>
      </c>
      <c r="F17" s="90">
        <v>0.13400000000000001</v>
      </c>
      <c r="G17" s="90">
        <v>0.13</v>
      </c>
      <c r="H17" s="90">
        <v>3.4000000000000002E-2</v>
      </c>
      <c r="I17" s="90">
        <v>1E-3</v>
      </c>
      <c r="J17" s="91">
        <v>1.7000000000000001E-2</v>
      </c>
      <c r="K17" s="91">
        <v>0.113</v>
      </c>
      <c r="L17" s="91">
        <v>0.33500000000000002</v>
      </c>
      <c r="M17" s="91">
        <v>2.7E-2</v>
      </c>
      <c r="N17" s="91">
        <v>0.56000000000000005</v>
      </c>
      <c r="O17" s="91">
        <v>3.5000000000000003E-2</v>
      </c>
      <c r="P17" s="91">
        <v>0.47699999999999998</v>
      </c>
      <c r="Q17" s="91">
        <v>1.0999999999999999E-2</v>
      </c>
      <c r="R17" s="92">
        <v>1.6E-2</v>
      </c>
      <c r="S17" s="92">
        <v>3.2000000000000001E-2</v>
      </c>
      <c r="T17" s="92">
        <v>0.16800000000000001</v>
      </c>
      <c r="U17" s="92">
        <v>0.19800000000000001</v>
      </c>
      <c r="V17" s="93">
        <v>0.309</v>
      </c>
      <c r="W17" s="93">
        <v>3.5999999999999997E-2</v>
      </c>
      <c r="X17" s="93">
        <v>1.4E-2</v>
      </c>
      <c r="Y17" s="93">
        <v>0.16500000000000001</v>
      </c>
      <c r="Z17" s="94">
        <v>0.53700000000000003</v>
      </c>
      <c r="AB17" s="95">
        <v>7.86</v>
      </c>
      <c r="AC17" s="91">
        <v>0.84499999999999997</v>
      </c>
    </row>
    <row r="18" spans="1:29" x14ac:dyDescent="0.25">
      <c r="A18" s="214" t="s">
        <v>13</v>
      </c>
      <c r="B18" s="216">
        <v>3</v>
      </c>
      <c r="C18" s="88">
        <v>8.4000000000000005E-2</v>
      </c>
      <c r="D18" s="89">
        <v>14.7</v>
      </c>
      <c r="E18" s="88">
        <v>13854.85</v>
      </c>
      <c r="F18" s="90">
        <v>0.18</v>
      </c>
      <c r="G18" s="90">
        <v>0</v>
      </c>
      <c r="H18" s="90">
        <v>5.8000000000000003E-2</v>
      </c>
      <c r="I18" s="90">
        <v>0.222</v>
      </c>
      <c r="J18" s="91">
        <v>0.11899999999999999</v>
      </c>
      <c r="K18" s="91">
        <v>0.67700000000000005</v>
      </c>
      <c r="L18" s="91">
        <v>0.33800000000000002</v>
      </c>
      <c r="M18" s="91">
        <v>1.7000000000000001E-2</v>
      </c>
      <c r="N18" s="91">
        <v>0.36799999999999999</v>
      </c>
      <c r="O18" s="91">
        <v>7.0000000000000001E-3</v>
      </c>
      <c r="P18" s="91">
        <v>3.5000000000000003E-2</v>
      </c>
      <c r="Q18" s="91">
        <v>0</v>
      </c>
      <c r="R18" s="92">
        <v>0.23100000000000001</v>
      </c>
      <c r="S18" s="92">
        <v>0.19400000000000001</v>
      </c>
      <c r="T18" s="92">
        <v>7.0999999999999994E-2</v>
      </c>
      <c r="U18" s="92">
        <v>7.8E-2</v>
      </c>
      <c r="V18" s="93">
        <v>5.7000000000000002E-2</v>
      </c>
      <c r="W18" s="93">
        <v>0.107</v>
      </c>
      <c r="X18" s="93">
        <v>0.01</v>
      </c>
      <c r="Y18" s="93">
        <v>7.4999999999999997E-2</v>
      </c>
      <c r="Z18" s="94">
        <v>0.82199999999999995</v>
      </c>
      <c r="AB18" s="95">
        <v>6.35</v>
      </c>
      <c r="AC18" s="91">
        <v>0.42599999999999999</v>
      </c>
    </row>
    <row r="19" spans="1:29" x14ac:dyDescent="0.25">
      <c r="A19" s="214" t="s">
        <v>14</v>
      </c>
      <c r="B19" s="216">
        <v>3</v>
      </c>
      <c r="C19" s="88">
        <v>0.371</v>
      </c>
      <c r="D19" s="89">
        <v>16.2</v>
      </c>
      <c r="E19" s="88">
        <v>15261.58</v>
      </c>
      <c r="F19" s="90">
        <v>4.8000000000000001E-2</v>
      </c>
      <c r="G19" s="90">
        <v>0.503</v>
      </c>
      <c r="H19" s="90">
        <v>6.0999999999999999E-2</v>
      </c>
      <c r="I19" s="90">
        <v>0.105</v>
      </c>
      <c r="J19" s="91">
        <v>6.7000000000000004E-2</v>
      </c>
      <c r="K19" s="91">
        <v>0.67500000000000004</v>
      </c>
      <c r="L19" s="91">
        <v>0.32200000000000001</v>
      </c>
      <c r="M19" s="91">
        <v>3.5999999999999997E-2</v>
      </c>
      <c r="N19" s="91">
        <v>0.54200000000000004</v>
      </c>
      <c r="O19" s="91">
        <v>3.5999999999999997E-2</v>
      </c>
      <c r="P19" s="91">
        <v>2.5999999999999999E-2</v>
      </c>
      <c r="Q19" s="91">
        <v>0</v>
      </c>
      <c r="R19" s="92">
        <v>0.126</v>
      </c>
      <c r="S19" s="92">
        <v>0.03</v>
      </c>
      <c r="T19" s="92">
        <v>0.34799999999999998</v>
      </c>
      <c r="U19" s="92">
        <v>0.18099999999999999</v>
      </c>
      <c r="V19" s="93">
        <v>6.7000000000000004E-2</v>
      </c>
      <c r="W19" s="93">
        <v>0.12</v>
      </c>
      <c r="X19" s="93">
        <v>1.2E-2</v>
      </c>
      <c r="Y19" s="93">
        <v>0.127</v>
      </c>
      <c r="Z19" s="94">
        <v>0.73499999999999999</v>
      </c>
      <c r="AB19" s="95">
        <v>5.28</v>
      </c>
      <c r="AC19" s="91">
        <v>0.56200000000000006</v>
      </c>
    </row>
    <row r="20" spans="1:29" x14ac:dyDescent="0.25">
      <c r="A20" s="214" t="s">
        <v>93</v>
      </c>
      <c r="B20" s="215">
        <v>2</v>
      </c>
      <c r="C20" s="88">
        <v>0.38300000000000001</v>
      </c>
      <c r="D20" s="89">
        <v>21.6</v>
      </c>
      <c r="E20" s="88">
        <v>24419.15</v>
      </c>
      <c r="F20" s="90">
        <v>0.125</v>
      </c>
      <c r="G20" s="90">
        <v>0.318</v>
      </c>
      <c r="H20" s="90">
        <v>0.02</v>
      </c>
      <c r="I20" s="90">
        <v>2.5999999999999999E-2</v>
      </c>
      <c r="J20" s="91">
        <v>0.13100000000000001</v>
      </c>
      <c r="K20" s="91">
        <v>0.29499999999999998</v>
      </c>
      <c r="L20" s="91">
        <v>0.315</v>
      </c>
      <c r="M20" s="91">
        <v>3.0000000000000001E-3</v>
      </c>
      <c r="N20" s="91">
        <v>0.47399999999999998</v>
      </c>
      <c r="O20" s="91">
        <v>0.02</v>
      </c>
      <c r="P20" s="91">
        <v>5.8999999999999997E-2</v>
      </c>
      <c r="Q20" s="91">
        <v>0</v>
      </c>
      <c r="R20" s="92">
        <v>0.01</v>
      </c>
      <c r="S20" s="92">
        <v>6.4000000000000001E-2</v>
      </c>
      <c r="T20" s="92">
        <v>9.7000000000000003E-2</v>
      </c>
      <c r="U20" s="92">
        <v>0.107</v>
      </c>
      <c r="V20" s="93">
        <v>0.182</v>
      </c>
      <c r="W20" s="93">
        <v>5.2999999999999999E-2</v>
      </c>
      <c r="X20" s="93">
        <v>2.5999999999999999E-2</v>
      </c>
      <c r="Y20" s="93">
        <v>0.16200000000000001</v>
      </c>
      <c r="Z20" s="94">
        <v>0.746</v>
      </c>
      <c r="AB20" s="95">
        <v>6.96</v>
      </c>
      <c r="AC20" s="91">
        <v>0.73</v>
      </c>
    </row>
    <row r="21" spans="1:29" x14ac:dyDescent="0.25">
      <c r="A21" s="214" t="s">
        <v>94</v>
      </c>
      <c r="B21" s="216">
        <v>3</v>
      </c>
      <c r="C21" s="88">
        <v>0.45900000000000002</v>
      </c>
      <c r="D21" s="89">
        <v>15.1</v>
      </c>
      <c r="E21" s="88">
        <v>13847.26</v>
      </c>
      <c r="F21" s="90">
        <v>0.436</v>
      </c>
      <c r="G21" s="90">
        <v>0.34300000000000003</v>
      </c>
      <c r="H21" s="90">
        <v>5.0999999999999997E-2</v>
      </c>
      <c r="I21" s="90">
        <v>0.221</v>
      </c>
      <c r="J21" s="91">
        <v>0.129</v>
      </c>
      <c r="K21" s="91">
        <v>0.76100000000000001</v>
      </c>
      <c r="L21" s="91">
        <v>8.6999999999999994E-2</v>
      </c>
      <c r="M21" s="91">
        <v>0</v>
      </c>
      <c r="N21" s="91">
        <v>0.249</v>
      </c>
      <c r="O21" s="91">
        <v>1.4E-2</v>
      </c>
      <c r="P21" s="91">
        <v>3.0000000000000001E-3</v>
      </c>
      <c r="Q21" s="91">
        <v>0</v>
      </c>
      <c r="R21" s="92">
        <v>0.437</v>
      </c>
      <c r="S21" s="92">
        <v>0.32200000000000001</v>
      </c>
      <c r="T21" s="92">
        <v>6.8000000000000005E-2</v>
      </c>
      <c r="U21" s="92">
        <v>9.8000000000000004E-2</v>
      </c>
      <c r="V21" s="93">
        <v>0.32500000000000001</v>
      </c>
      <c r="W21" s="93">
        <v>3.5000000000000003E-2</v>
      </c>
      <c r="X21" s="93">
        <v>6.5000000000000002E-2</v>
      </c>
      <c r="Y21" s="93">
        <v>0.08</v>
      </c>
      <c r="Z21" s="94">
        <v>0.95399999999999996</v>
      </c>
      <c r="AB21" s="95">
        <v>6.25</v>
      </c>
      <c r="AC21" s="91">
        <v>0.89400000000000002</v>
      </c>
    </row>
    <row r="22" spans="1:29" x14ac:dyDescent="0.25">
      <c r="A22" s="214" t="s">
        <v>17</v>
      </c>
      <c r="B22" s="216">
        <v>3</v>
      </c>
      <c r="C22" s="88">
        <v>0.29499999999999998</v>
      </c>
      <c r="D22" s="89">
        <v>17.899999999999999</v>
      </c>
      <c r="E22" s="88">
        <v>20725.61</v>
      </c>
      <c r="F22" s="90">
        <v>0.14399999999999999</v>
      </c>
      <c r="G22" s="90">
        <v>0.40899999999999997</v>
      </c>
      <c r="H22" s="90">
        <v>1.7000000000000001E-2</v>
      </c>
      <c r="I22" s="90">
        <v>6.9000000000000006E-2</v>
      </c>
      <c r="J22" s="91">
        <v>0.188</v>
      </c>
      <c r="K22" s="91">
        <v>0.60499999999999998</v>
      </c>
      <c r="L22" s="91">
        <v>0.24</v>
      </c>
      <c r="M22" s="91">
        <v>0.02</v>
      </c>
      <c r="N22" s="91">
        <v>0.56499999999999995</v>
      </c>
      <c r="O22" s="91">
        <v>2.8000000000000001E-2</v>
      </c>
      <c r="P22" s="91">
        <v>2.3E-2</v>
      </c>
      <c r="Q22" s="91">
        <v>5.0000000000000001E-3</v>
      </c>
      <c r="R22" s="92">
        <v>0.19500000000000001</v>
      </c>
      <c r="S22" s="92">
        <v>3.7999999999999999E-2</v>
      </c>
      <c r="T22" s="92">
        <v>0.17299999999999999</v>
      </c>
      <c r="U22" s="92">
        <v>8.9999999999999993E-3</v>
      </c>
      <c r="V22" s="93">
        <v>0.182</v>
      </c>
      <c r="W22" s="93">
        <v>7.8E-2</v>
      </c>
      <c r="X22" s="93">
        <v>4.7E-2</v>
      </c>
      <c r="Y22" s="93">
        <v>9.6000000000000002E-2</v>
      </c>
      <c r="Z22" s="94">
        <v>0.89200000000000002</v>
      </c>
      <c r="AB22" s="95">
        <v>6.84</v>
      </c>
      <c r="AC22" s="91">
        <v>0.57299999999999995</v>
      </c>
    </row>
    <row r="23" spans="1:29" x14ac:dyDescent="0.25">
      <c r="A23" s="214" t="s">
        <v>18</v>
      </c>
      <c r="B23" s="216">
        <v>3</v>
      </c>
      <c r="C23" s="88">
        <v>0.24199999999999999</v>
      </c>
      <c r="D23" s="89">
        <v>16.3</v>
      </c>
      <c r="E23" s="88">
        <v>16494.36</v>
      </c>
      <c r="F23" s="90">
        <v>0.26500000000000001</v>
      </c>
      <c r="G23" s="90">
        <v>0.16200000000000001</v>
      </c>
      <c r="H23" s="90">
        <v>4.7E-2</v>
      </c>
      <c r="I23" s="90">
        <v>0.13200000000000001</v>
      </c>
      <c r="J23" s="91">
        <v>0.223</v>
      </c>
      <c r="K23" s="91">
        <v>0.877</v>
      </c>
      <c r="L23" s="91">
        <v>0.19700000000000001</v>
      </c>
      <c r="M23" s="91">
        <v>1.6E-2</v>
      </c>
      <c r="N23" s="91">
        <v>0.56999999999999995</v>
      </c>
      <c r="O23" s="91">
        <v>2.7E-2</v>
      </c>
      <c r="P23" s="91">
        <v>3.9E-2</v>
      </c>
      <c r="Q23" s="91">
        <v>0</v>
      </c>
      <c r="R23" s="92">
        <v>0</v>
      </c>
      <c r="S23" s="92">
        <v>0.128</v>
      </c>
      <c r="T23" s="92">
        <v>0.20399999999999999</v>
      </c>
      <c r="U23" s="92">
        <v>0.23300000000000001</v>
      </c>
      <c r="V23" s="93">
        <v>0.13300000000000001</v>
      </c>
      <c r="W23" s="93">
        <v>4.9000000000000002E-2</v>
      </c>
      <c r="X23" s="93">
        <v>3.4000000000000002E-2</v>
      </c>
      <c r="Y23" s="93">
        <v>7.4999999999999997E-2</v>
      </c>
      <c r="Z23" s="94">
        <v>0.54800000000000004</v>
      </c>
      <c r="AB23" s="95">
        <v>6.56</v>
      </c>
      <c r="AC23" s="91">
        <v>0.54500000000000004</v>
      </c>
    </row>
    <row r="24" spans="1:29" x14ac:dyDescent="0.25">
      <c r="A24" s="214" t="s">
        <v>19</v>
      </c>
      <c r="B24" s="216">
        <v>3</v>
      </c>
      <c r="C24" s="88">
        <v>0.32800000000000001</v>
      </c>
      <c r="D24" s="89">
        <v>14.799999999999999</v>
      </c>
      <c r="E24" s="88">
        <v>15405.1</v>
      </c>
      <c r="F24" s="90">
        <v>0.314</v>
      </c>
      <c r="G24" s="90">
        <v>0.22800000000000001</v>
      </c>
      <c r="H24" s="90">
        <v>7.1999999999999995E-2</v>
      </c>
      <c r="I24" s="90">
        <v>0.19800000000000001</v>
      </c>
      <c r="J24" s="91">
        <v>0.39500000000000002</v>
      </c>
      <c r="K24" s="91">
        <v>0.65200000000000002</v>
      </c>
      <c r="L24" s="91">
        <v>0.23200000000000001</v>
      </c>
      <c r="M24" s="91">
        <v>3.7999999999999999E-2</v>
      </c>
      <c r="N24" s="91">
        <v>0.68300000000000005</v>
      </c>
      <c r="O24" s="91">
        <v>2.5999999999999999E-2</v>
      </c>
      <c r="P24" s="91">
        <v>2.1999999999999999E-2</v>
      </c>
      <c r="Q24" s="91">
        <v>0.01</v>
      </c>
      <c r="R24" s="92">
        <v>7.4999999999999997E-2</v>
      </c>
      <c r="S24" s="92">
        <v>4.1000000000000002E-2</v>
      </c>
      <c r="T24" s="92">
        <v>0.106</v>
      </c>
      <c r="U24" s="92">
        <v>8.6999999999999994E-2</v>
      </c>
      <c r="V24" s="93">
        <v>9.4E-2</v>
      </c>
      <c r="W24" s="93">
        <v>6.2E-2</v>
      </c>
      <c r="X24" s="93">
        <v>6.2E-2</v>
      </c>
      <c r="Y24" s="93">
        <v>6.3E-2</v>
      </c>
      <c r="Z24" s="94">
        <v>0.73799999999999999</v>
      </c>
      <c r="AB24" s="95">
        <v>6.13</v>
      </c>
      <c r="AC24" s="91">
        <v>0.41699999999999998</v>
      </c>
    </row>
    <row r="25" spans="1:29" x14ac:dyDescent="0.25">
      <c r="A25" s="214" t="s">
        <v>20</v>
      </c>
      <c r="B25" s="216">
        <v>3</v>
      </c>
      <c r="C25" s="88">
        <v>0.26200000000000001</v>
      </c>
      <c r="D25" s="89">
        <v>17.599999999999998</v>
      </c>
      <c r="E25" s="88">
        <v>19124.87</v>
      </c>
      <c r="F25" s="90">
        <v>0.153</v>
      </c>
      <c r="G25" s="90">
        <v>0.17399999999999999</v>
      </c>
      <c r="H25" s="90">
        <v>0.05</v>
      </c>
      <c r="I25" s="90">
        <v>0.113</v>
      </c>
      <c r="J25" s="91">
        <v>0.20599999999999999</v>
      </c>
      <c r="K25" s="91">
        <v>0.65400000000000003</v>
      </c>
      <c r="L25" s="91">
        <v>0.16900000000000001</v>
      </c>
      <c r="M25" s="91">
        <v>1.7000000000000001E-2</v>
      </c>
      <c r="N25" s="91">
        <v>0.59399999999999997</v>
      </c>
      <c r="O25" s="91">
        <v>3.5000000000000003E-2</v>
      </c>
      <c r="P25" s="91">
        <v>3.5000000000000003E-2</v>
      </c>
      <c r="Q25" s="91">
        <v>8.0000000000000002E-3</v>
      </c>
      <c r="R25" s="92">
        <v>9.8000000000000004E-2</v>
      </c>
      <c r="S25" s="92">
        <v>0.111</v>
      </c>
      <c r="T25" s="92">
        <v>0.127</v>
      </c>
      <c r="U25" s="92">
        <v>0.127</v>
      </c>
      <c r="V25" s="93">
        <v>0.14299999999999999</v>
      </c>
      <c r="W25" s="93">
        <v>7.1999999999999995E-2</v>
      </c>
      <c r="X25" s="93">
        <v>0.02</v>
      </c>
      <c r="Y25" s="93">
        <v>9.4E-2</v>
      </c>
      <c r="Z25" s="94">
        <v>0.81499999999999995</v>
      </c>
      <c r="AB25" s="95">
        <v>6.44</v>
      </c>
      <c r="AC25" s="91">
        <v>0.60299999999999998</v>
      </c>
    </row>
    <row r="26" spans="1:29" x14ac:dyDescent="0.25">
      <c r="A26" s="214" t="s">
        <v>21</v>
      </c>
      <c r="B26" s="215">
        <v>2</v>
      </c>
      <c r="C26" s="88">
        <v>0.34599999999999997</v>
      </c>
      <c r="D26" s="89">
        <v>21.9</v>
      </c>
      <c r="E26" s="88">
        <v>26752.6</v>
      </c>
      <c r="F26" s="90">
        <v>0.192</v>
      </c>
      <c r="G26" s="90">
        <v>0.56499999999999995</v>
      </c>
      <c r="H26" s="90">
        <v>1.7999999999999999E-2</v>
      </c>
      <c r="I26" s="90">
        <v>2.1000000000000001E-2</v>
      </c>
      <c r="J26" s="91">
        <v>0.114</v>
      </c>
      <c r="K26" s="91">
        <v>0.26200000000000001</v>
      </c>
      <c r="L26" s="91">
        <v>0.34599999999999997</v>
      </c>
      <c r="M26" s="91">
        <v>4.4999999999999998E-2</v>
      </c>
      <c r="N26" s="91">
        <v>0.49199999999999999</v>
      </c>
      <c r="O26" s="91">
        <v>3.5000000000000003E-2</v>
      </c>
      <c r="P26" s="91">
        <v>9.2999999999999999E-2</v>
      </c>
      <c r="Q26" s="91">
        <v>1E-3</v>
      </c>
      <c r="R26" s="92">
        <v>4.5999999999999999E-2</v>
      </c>
      <c r="S26" s="92">
        <v>7.9000000000000001E-2</v>
      </c>
      <c r="T26" s="92">
        <v>0.10199999999999999</v>
      </c>
      <c r="U26" s="92">
        <v>0.09</v>
      </c>
      <c r="V26" s="93">
        <v>0.24399999999999999</v>
      </c>
      <c r="W26" s="93">
        <v>3.6999999999999998E-2</v>
      </c>
      <c r="X26" s="93">
        <v>7.0000000000000001E-3</v>
      </c>
      <c r="Y26" s="93">
        <v>0.17</v>
      </c>
      <c r="Z26" s="94">
        <v>0.74099999999999999</v>
      </c>
      <c r="AB26" s="95">
        <v>6.92</v>
      </c>
      <c r="AC26" s="91">
        <v>0.73499999999999999</v>
      </c>
    </row>
    <row r="27" spans="1:29" x14ac:dyDescent="0.25">
      <c r="A27" s="214" t="s">
        <v>22</v>
      </c>
      <c r="B27" s="216">
        <v>3</v>
      </c>
      <c r="C27" s="88">
        <v>0.36199999999999999</v>
      </c>
      <c r="D27" s="89">
        <v>13.3</v>
      </c>
      <c r="E27" s="88">
        <v>10927.56</v>
      </c>
      <c r="F27" s="90">
        <v>0.20300000000000001</v>
      </c>
      <c r="G27" s="90">
        <v>0.23300000000000001</v>
      </c>
      <c r="H27" s="90">
        <v>0.11600000000000001</v>
      </c>
      <c r="I27" s="90">
        <v>0.23499999999999999</v>
      </c>
      <c r="J27" s="91">
        <v>0.112</v>
      </c>
      <c r="K27" s="91">
        <v>0.59899999999999998</v>
      </c>
      <c r="L27" s="91">
        <v>0.24399999999999999</v>
      </c>
      <c r="M27" s="91">
        <v>0.03</v>
      </c>
      <c r="N27" s="91">
        <v>0.435</v>
      </c>
      <c r="O27" s="91">
        <v>7.4999999999999997E-2</v>
      </c>
      <c r="P27" s="91">
        <v>3.1E-2</v>
      </c>
      <c r="Q27" s="91">
        <v>2E-3</v>
      </c>
      <c r="R27" s="92">
        <v>0.129</v>
      </c>
      <c r="S27" s="92">
        <v>0.13200000000000001</v>
      </c>
      <c r="T27" s="92">
        <v>0.26900000000000002</v>
      </c>
      <c r="U27" s="92">
        <v>0.18</v>
      </c>
      <c r="V27" s="93">
        <v>8.1000000000000003E-2</v>
      </c>
      <c r="W27" s="93">
        <v>7.3999999999999996E-2</v>
      </c>
      <c r="X27" s="93">
        <v>0.13400000000000001</v>
      </c>
      <c r="Y27" s="93">
        <v>7.8E-2</v>
      </c>
      <c r="Z27" s="94">
        <v>0.80600000000000005</v>
      </c>
      <c r="AB27" s="95">
        <v>6.12</v>
      </c>
      <c r="AC27" s="91">
        <v>0.50700000000000001</v>
      </c>
    </row>
    <row r="28" spans="1:29" x14ac:dyDescent="0.25">
      <c r="A28" s="214" t="s">
        <v>23</v>
      </c>
      <c r="B28" s="216">
        <v>3</v>
      </c>
      <c r="C28" s="88">
        <v>0.35499999999999998</v>
      </c>
      <c r="D28" s="89">
        <v>17.5</v>
      </c>
      <c r="E28" s="88">
        <v>19532.37</v>
      </c>
      <c r="F28" s="90">
        <v>0.23300000000000001</v>
      </c>
      <c r="G28" s="90">
        <v>0.246</v>
      </c>
      <c r="H28" s="90">
        <v>7.6999999999999999E-2</v>
      </c>
      <c r="I28" s="90">
        <v>7.3999999999999996E-2</v>
      </c>
      <c r="J28" s="91">
        <v>0.112</v>
      </c>
      <c r="K28" s="91">
        <v>0.627</v>
      </c>
      <c r="L28" s="91">
        <v>0.29399999999999998</v>
      </c>
      <c r="M28" s="91">
        <v>0.04</v>
      </c>
      <c r="N28" s="91">
        <v>0.48699999999999999</v>
      </c>
      <c r="O28" s="91">
        <v>8.3000000000000004E-2</v>
      </c>
      <c r="P28" s="91">
        <v>3.4000000000000002E-2</v>
      </c>
      <c r="Q28" s="91">
        <v>6.0000000000000001E-3</v>
      </c>
      <c r="R28" s="92">
        <v>0.23599999999999999</v>
      </c>
      <c r="S28" s="92">
        <v>0.20799999999999999</v>
      </c>
      <c r="T28" s="92">
        <v>0.18</v>
      </c>
      <c r="U28" s="92">
        <v>0.18</v>
      </c>
      <c r="V28" s="93">
        <v>0.16500000000000001</v>
      </c>
      <c r="W28" s="93">
        <v>5.2999999999999999E-2</v>
      </c>
      <c r="X28" s="93">
        <v>4.2999999999999997E-2</v>
      </c>
      <c r="Y28" s="93">
        <v>0.128</v>
      </c>
      <c r="Z28" s="94">
        <v>0.80100000000000005</v>
      </c>
      <c r="AB28" s="95">
        <v>6.54</v>
      </c>
      <c r="AC28" s="91">
        <v>0.52800000000000002</v>
      </c>
    </row>
    <row r="29" spans="1:29" x14ac:dyDescent="0.25">
      <c r="A29" s="214" t="s">
        <v>24</v>
      </c>
      <c r="B29" s="215">
        <v>2</v>
      </c>
      <c r="C29" s="88">
        <v>0.252</v>
      </c>
      <c r="D29" s="89">
        <v>23.599999999999998</v>
      </c>
      <c r="E29" s="88">
        <v>27663.54</v>
      </c>
      <c r="F29" s="90">
        <v>0.157</v>
      </c>
      <c r="G29" s="90">
        <v>0.24099999999999999</v>
      </c>
      <c r="H29" s="90">
        <v>3.4000000000000002E-2</v>
      </c>
      <c r="I29" s="90">
        <v>1.7999999999999999E-2</v>
      </c>
      <c r="J29" s="91">
        <v>6.0999999999999999E-2</v>
      </c>
      <c r="K29" s="91">
        <v>0.41399999999999998</v>
      </c>
      <c r="L29" s="91">
        <v>0.27300000000000002</v>
      </c>
      <c r="M29" s="91">
        <v>3.4000000000000002E-2</v>
      </c>
      <c r="N29" s="91">
        <v>0.58899999999999997</v>
      </c>
      <c r="O29" s="91">
        <v>3.5000000000000003E-2</v>
      </c>
      <c r="P29" s="91">
        <v>9.2999999999999999E-2</v>
      </c>
      <c r="Q29" s="91">
        <v>1.2999999999999999E-2</v>
      </c>
      <c r="R29" s="92">
        <v>0.13700000000000001</v>
      </c>
      <c r="S29" s="92">
        <v>0.219</v>
      </c>
      <c r="T29" s="92">
        <v>0.19</v>
      </c>
      <c r="U29" s="92">
        <v>0.106</v>
      </c>
      <c r="V29" s="93">
        <v>0.20899999999999999</v>
      </c>
      <c r="W29" s="93">
        <v>2.5999999999999999E-2</v>
      </c>
      <c r="X29" s="93">
        <v>1.7999999999999999E-2</v>
      </c>
      <c r="Y29" s="93">
        <v>0.22500000000000001</v>
      </c>
      <c r="Z29" s="94">
        <v>0.93100000000000005</v>
      </c>
      <c r="AB29" s="95">
        <v>7.17</v>
      </c>
      <c r="AC29" s="91">
        <v>0.66300000000000003</v>
      </c>
    </row>
    <row r="30" spans="1:29" x14ac:dyDescent="0.25">
      <c r="A30" s="214" t="s">
        <v>25</v>
      </c>
      <c r="B30" s="217">
        <v>4</v>
      </c>
      <c r="C30" s="88">
        <v>0.754</v>
      </c>
      <c r="D30" s="89">
        <v>12.4</v>
      </c>
      <c r="E30" s="88">
        <v>12142.14</v>
      </c>
      <c r="F30" s="90">
        <v>0.224</v>
      </c>
      <c r="G30" s="90">
        <v>0.39500000000000002</v>
      </c>
      <c r="H30" s="90">
        <v>0.23200000000000001</v>
      </c>
      <c r="I30" s="90">
        <v>8.5999999999999993E-2</v>
      </c>
      <c r="J30" s="91">
        <v>5.0999999999999997E-2</v>
      </c>
      <c r="K30" s="91">
        <v>0.48599999999999999</v>
      </c>
      <c r="L30" s="91">
        <v>0.156</v>
      </c>
      <c r="M30" s="91">
        <v>6.3E-2</v>
      </c>
      <c r="N30" s="91">
        <v>0.75600000000000001</v>
      </c>
      <c r="O30" s="91">
        <v>3.7999999999999999E-2</v>
      </c>
      <c r="P30" s="91">
        <v>0</v>
      </c>
      <c r="Q30" s="91">
        <v>3.6999999999999998E-2</v>
      </c>
      <c r="R30" s="92">
        <v>0</v>
      </c>
      <c r="S30" s="92">
        <v>3.6999999999999998E-2</v>
      </c>
      <c r="T30" s="92">
        <v>0.113</v>
      </c>
      <c r="U30" s="92">
        <v>0.42499999999999999</v>
      </c>
      <c r="V30" s="93">
        <v>0</v>
      </c>
      <c r="W30" s="93">
        <v>4.5999999999999999E-2</v>
      </c>
      <c r="X30" s="93">
        <v>7.1999999999999995E-2</v>
      </c>
      <c r="Y30" s="93">
        <v>5.8000000000000003E-2</v>
      </c>
      <c r="Z30" s="94">
        <v>0.35499999999999998</v>
      </c>
      <c r="AB30" s="95">
        <v>6.56</v>
      </c>
      <c r="AC30" s="91">
        <v>0.84399999999999997</v>
      </c>
    </row>
    <row r="31" spans="1:29" x14ac:dyDescent="0.25">
      <c r="A31" s="214" t="s">
        <v>26</v>
      </c>
      <c r="B31" s="217">
        <v>4</v>
      </c>
      <c r="C31" s="88">
        <v>0.29599999999999999</v>
      </c>
      <c r="D31" s="89">
        <v>15</v>
      </c>
      <c r="E31" s="88">
        <v>15521.31</v>
      </c>
      <c r="F31" s="90">
        <v>0.36899999999999999</v>
      </c>
      <c r="G31" s="90">
        <v>0.2</v>
      </c>
      <c r="H31" s="90">
        <v>0.08</v>
      </c>
      <c r="I31" s="90">
        <v>1.2999999999999999E-2</v>
      </c>
      <c r="J31" s="91">
        <v>2.3E-2</v>
      </c>
      <c r="K31" s="91">
        <v>0.10199999999999999</v>
      </c>
      <c r="L31" s="91">
        <v>0.14000000000000001</v>
      </c>
      <c r="M31" s="91">
        <v>6.8000000000000005E-2</v>
      </c>
      <c r="N31" s="91">
        <v>0.48</v>
      </c>
      <c r="O31" s="91">
        <v>7.3999999999999996E-2</v>
      </c>
      <c r="P31" s="91">
        <v>3.6999999999999998E-2</v>
      </c>
      <c r="Q31" s="91">
        <v>5.0000000000000001E-3</v>
      </c>
      <c r="R31" s="92">
        <v>4.2999999999999997E-2</v>
      </c>
      <c r="S31" s="92">
        <v>6.8000000000000005E-2</v>
      </c>
      <c r="T31" s="92">
        <v>4.9000000000000002E-2</v>
      </c>
      <c r="U31" s="92">
        <v>7.0000000000000001E-3</v>
      </c>
      <c r="V31" s="93">
        <v>3.3000000000000002E-2</v>
      </c>
      <c r="W31" s="93">
        <v>0.13600000000000001</v>
      </c>
      <c r="X31" s="93">
        <v>7.0000000000000001E-3</v>
      </c>
      <c r="Y31" s="93">
        <v>5.8999999999999997E-2</v>
      </c>
      <c r="Z31" s="94">
        <v>0.81299999999999994</v>
      </c>
      <c r="AB31" s="95">
        <v>7.38</v>
      </c>
      <c r="AC31" s="91">
        <v>0.65600000000000003</v>
      </c>
    </row>
    <row r="32" spans="1:29" x14ac:dyDescent="0.25">
      <c r="A32" s="214" t="s">
        <v>27</v>
      </c>
      <c r="B32" s="216">
        <v>3</v>
      </c>
      <c r="C32" s="88">
        <v>0.17799999999999999</v>
      </c>
      <c r="D32" s="89">
        <v>12.3</v>
      </c>
      <c r="E32" s="88">
        <v>12953.5</v>
      </c>
      <c r="F32" s="90">
        <v>0.16400000000000001</v>
      </c>
      <c r="G32" s="90">
        <v>0.152</v>
      </c>
      <c r="H32" s="90">
        <v>6.8000000000000005E-2</v>
      </c>
      <c r="I32" s="90">
        <v>0.14099999999999999</v>
      </c>
      <c r="J32" s="91">
        <v>0.122</v>
      </c>
      <c r="K32" s="91">
        <v>0.95299999999999996</v>
      </c>
      <c r="L32" s="91">
        <v>0.438</v>
      </c>
      <c r="M32" s="91">
        <v>9.7000000000000003E-2</v>
      </c>
      <c r="N32" s="91">
        <v>0.52400000000000002</v>
      </c>
      <c r="O32" s="91">
        <v>8.8999999999999996E-2</v>
      </c>
      <c r="P32" s="91">
        <v>5.2999999999999999E-2</v>
      </c>
      <c r="Q32" s="91">
        <v>0</v>
      </c>
      <c r="R32" s="92">
        <v>0</v>
      </c>
      <c r="S32" s="92">
        <v>0</v>
      </c>
      <c r="T32" s="92">
        <v>9.0999999999999998E-2</v>
      </c>
      <c r="U32" s="92">
        <v>0.30399999999999999</v>
      </c>
      <c r="V32" s="93">
        <v>0</v>
      </c>
      <c r="W32" s="93">
        <v>5.3999999999999999E-2</v>
      </c>
      <c r="X32" s="93">
        <v>5.8999999999999997E-2</v>
      </c>
      <c r="Y32" s="93">
        <v>4.3999999999999997E-2</v>
      </c>
      <c r="Z32" s="94">
        <v>0.28100000000000003</v>
      </c>
      <c r="AB32" s="95">
        <v>6.57</v>
      </c>
      <c r="AC32" s="91">
        <v>0.58499999999999996</v>
      </c>
    </row>
    <row r="33" spans="1:29" x14ac:dyDescent="0.25">
      <c r="A33" s="214" t="s">
        <v>28</v>
      </c>
      <c r="B33" s="216">
        <v>3</v>
      </c>
      <c r="C33" s="88">
        <v>0.125</v>
      </c>
      <c r="D33" s="89">
        <v>14.6</v>
      </c>
      <c r="E33" s="88">
        <v>16597.759999999998</v>
      </c>
      <c r="F33" s="90">
        <v>0.129</v>
      </c>
      <c r="G33" s="90">
        <v>0.45100000000000001</v>
      </c>
      <c r="H33" s="90">
        <v>4.2999999999999997E-2</v>
      </c>
      <c r="I33" s="90">
        <v>6.2E-2</v>
      </c>
      <c r="J33" s="91">
        <v>7.1999999999999995E-2</v>
      </c>
      <c r="K33" s="91">
        <v>0.92600000000000005</v>
      </c>
      <c r="L33" s="91">
        <v>0.17</v>
      </c>
      <c r="M33" s="91">
        <v>5.1999999999999998E-2</v>
      </c>
      <c r="N33" s="91">
        <v>0.60699999999999998</v>
      </c>
      <c r="O33" s="91">
        <v>2.9000000000000001E-2</v>
      </c>
      <c r="P33" s="91">
        <v>4.2999999999999997E-2</v>
      </c>
      <c r="Q33" s="91">
        <v>0</v>
      </c>
      <c r="R33" s="92">
        <v>8.6999999999999994E-2</v>
      </c>
      <c r="S33" s="92">
        <v>0.13900000000000001</v>
      </c>
      <c r="T33" s="92">
        <v>0.108</v>
      </c>
      <c r="U33" s="92">
        <v>0.32500000000000001</v>
      </c>
      <c r="V33" s="93">
        <v>4.2000000000000003E-2</v>
      </c>
      <c r="W33" s="93">
        <v>4.2999999999999997E-2</v>
      </c>
      <c r="X33" s="93">
        <v>0.01</v>
      </c>
      <c r="Y33" s="93">
        <v>4.9000000000000002E-2</v>
      </c>
      <c r="Z33" s="94">
        <v>0.497</v>
      </c>
      <c r="AB33" s="95">
        <v>7.2</v>
      </c>
      <c r="AC33" s="91">
        <v>0.748</v>
      </c>
    </row>
    <row r="34" spans="1:29" x14ac:dyDescent="0.25">
      <c r="A34" s="214" t="s">
        <v>29</v>
      </c>
      <c r="B34" s="216">
        <v>3</v>
      </c>
      <c r="C34" s="88">
        <v>0.75</v>
      </c>
      <c r="D34" s="89">
        <v>16.400000000000002</v>
      </c>
      <c r="E34" s="88">
        <v>18240.240000000002</v>
      </c>
      <c r="F34" s="90">
        <v>0.33100000000000002</v>
      </c>
      <c r="G34" s="90">
        <v>0.112</v>
      </c>
      <c r="H34" s="90">
        <v>5.5E-2</v>
      </c>
      <c r="I34" s="90">
        <v>7.2999999999999995E-2</v>
      </c>
      <c r="J34" s="91">
        <v>0.23499999999999999</v>
      </c>
      <c r="K34" s="91">
        <v>0.49199999999999999</v>
      </c>
      <c r="L34" s="91">
        <v>0.318</v>
      </c>
      <c r="M34" s="91">
        <v>9.1999999999999998E-2</v>
      </c>
      <c r="N34" s="91">
        <v>0.182</v>
      </c>
      <c r="O34" s="91">
        <v>4.3999999999999997E-2</v>
      </c>
      <c r="P34" s="91">
        <v>0.01</v>
      </c>
      <c r="Q34" s="91">
        <v>1.4E-2</v>
      </c>
      <c r="R34" s="92">
        <v>0.17699999999999999</v>
      </c>
      <c r="S34" s="92">
        <v>0.17499999999999999</v>
      </c>
      <c r="T34" s="92">
        <v>0.35699999999999998</v>
      </c>
      <c r="U34" s="92">
        <v>2.5000000000000001E-2</v>
      </c>
      <c r="V34" s="93">
        <v>0.11</v>
      </c>
      <c r="W34" s="93">
        <v>5.2999999999999999E-2</v>
      </c>
      <c r="X34" s="93">
        <v>2.1000000000000001E-2</v>
      </c>
      <c r="Y34" s="93">
        <v>6.3E-2</v>
      </c>
      <c r="Z34" s="94">
        <v>0.69399999999999995</v>
      </c>
      <c r="AB34" s="95">
        <v>5.41</v>
      </c>
      <c r="AC34" s="91">
        <v>0.49099999999999999</v>
      </c>
    </row>
    <row r="35" spans="1:29" x14ac:dyDescent="0.25">
      <c r="A35" s="214" t="s">
        <v>95</v>
      </c>
      <c r="B35" s="215">
        <v>2</v>
      </c>
      <c r="C35" s="88">
        <v>0.38200000000000001</v>
      </c>
      <c r="D35" s="89">
        <v>20.5</v>
      </c>
      <c r="E35" s="88">
        <v>23732.34</v>
      </c>
      <c r="F35" s="90">
        <v>0.17299999999999999</v>
      </c>
      <c r="G35" s="90"/>
      <c r="H35" s="90">
        <v>1.2999999999999999E-2</v>
      </c>
      <c r="I35" s="90">
        <v>4.8000000000000001E-2</v>
      </c>
      <c r="J35" s="91">
        <v>2.8000000000000001E-2</v>
      </c>
      <c r="K35" s="91">
        <v>0.55500000000000005</v>
      </c>
      <c r="L35" s="91">
        <v>8.8999999999999996E-2</v>
      </c>
      <c r="M35" s="91">
        <v>3.5999999999999997E-2</v>
      </c>
      <c r="N35" s="91">
        <v>0.50800000000000001</v>
      </c>
      <c r="O35" s="91">
        <v>7.4999999999999997E-2</v>
      </c>
      <c r="P35" s="91">
        <v>0.08</v>
      </c>
      <c r="Q35" s="91">
        <v>0</v>
      </c>
      <c r="R35" s="92">
        <v>0.112</v>
      </c>
      <c r="S35" s="92">
        <v>0.112</v>
      </c>
      <c r="T35" s="92">
        <v>0.03</v>
      </c>
      <c r="U35" s="92">
        <v>0</v>
      </c>
      <c r="V35" s="93">
        <v>0.19600000000000001</v>
      </c>
      <c r="W35" s="93">
        <v>5.6000000000000001E-2</v>
      </c>
      <c r="X35" s="93">
        <v>0</v>
      </c>
      <c r="Y35" s="93">
        <v>0.10100000000000001</v>
      </c>
      <c r="Z35" s="94">
        <v>0.83599999999999997</v>
      </c>
      <c r="AB35" s="95">
        <v>6.59</v>
      </c>
      <c r="AC35" s="91">
        <v>0.84399999999999997</v>
      </c>
    </row>
    <row r="36" spans="1:29" x14ac:dyDescent="0.25">
      <c r="A36" s="214" t="s">
        <v>31</v>
      </c>
      <c r="B36" s="215">
        <v>2</v>
      </c>
      <c r="C36" s="88">
        <v>0.317</v>
      </c>
      <c r="D36" s="89">
        <v>16.100000000000001</v>
      </c>
      <c r="E36" s="88">
        <v>17881.580000000002</v>
      </c>
      <c r="F36" s="90">
        <v>0.182</v>
      </c>
      <c r="G36" s="90">
        <v>0.29699999999999999</v>
      </c>
      <c r="H36" s="90">
        <v>5.5E-2</v>
      </c>
      <c r="I36" s="90">
        <v>4.2999999999999997E-2</v>
      </c>
      <c r="J36" s="91">
        <v>0.13800000000000001</v>
      </c>
      <c r="K36" s="91">
        <v>0.68100000000000005</v>
      </c>
      <c r="L36" s="91">
        <v>0.18</v>
      </c>
      <c r="M36" s="91">
        <v>2.1999999999999999E-2</v>
      </c>
      <c r="N36" s="91">
        <v>0.65500000000000003</v>
      </c>
      <c r="O36" s="91">
        <v>4.9000000000000002E-2</v>
      </c>
      <c r="P36" s="91">
        <v>6.8000000000000005E-2</v>
      </c>
      <c r="Q36" s="91">
        <v>1.4999999999999999E-2</v>
      </c>
      <c r="R36" s="92">
        <v>3.2000000000000001E-2</v>
      </c>
      <c r="S36" s="92">
        <v>7.9000000000000001E-2</v>
      </c>
      <c r="T36" s="92">
        <v>5.5E-2</v>
      </c>
      <c r="U36" s="92">
        <v>9.2999999999999999E-2</v>
      </c>
      <c r="V36" s="93">
        <v>0.14899999999999999</v>
      </c>
      <c r="W36" s="93">
        <v>5.6000000000000001E-2</v>
      </c>
      <c r="X36" s="93">
        <v>2.8000000000000001E-2</v>
      </c>
      <c r="Y36" s="93">
        <v>0.14299999999999999</v>
      </c>
      <c r="Z36" s="94">
        <v>0.73399999999999999</v>
      </c>
      <c r="AB36" s="95">
        <v>6.84</v>
      </c>
      <c r="AC36" s="91">
        <v>0.54700000000000004</v>
      </c>
    </row>
    <row r="37" spans="1:29" x14ac:dyDescent="0.25">
      <c r="A37" s="214" t="s">
        <v>32</v>
      </c>
      <c r="B37" s="215">
        <v>2</v>
      </c>
      <c r="C37" s="88">
        <v>0.42299999999999999</v>
      </c>
      <c r="D37" s="89">
        <v>14.799999999999999</v>
      </c>
      <c r="E37" s="88">
        <v>16001.46</v>
      </c>
      <c r="F37" s="90">
        <v>7.1999999999999995E-2</v>
      </c>
      <c r="G37" s="90">
        <v>0.60599999999999998</v>
      </c>
      <c r="H37" s="90">
        <v>5.2999999999999999E-2</v>
      </c>
      <c r="I37" s="90">
        <v>0.01</v>
      </c>
      <c r="J37" s="91">
        <v>0.17399999999999999</v>
      </c>
      <c r="K37" s="91">
        <v>0.73599999999999999</v>
      </c>
      <c r="L37" s="91">
        <v>0.25800000000000001</v>
      </c>
      <c r="M37" s="91">
        <v>3.0000000000000001E-3</v>
      </c>
      <c r="N37" s="91">
        <v>0.67</v>
      </c>
      <c r="O37" s="91">
        <v>2.1000000000000001E-2</v>
      </c>
      <c r="P37" s="91">
        <v>0.05</v>
      </c>
      <c r="Q37" s="91">
        <v>5.0000000000000001E-3</v>
      </c>
      <c r="R37" s="92">
        <v>5.0000000000000001E-3</v>
      </c>
      <c r="S37" s="92">
        <v>4.0000000000000001E-3</v>
      </c>
      <c r="T37" s="92">
        <v>0.128</v>
      </c>
      <c r="U37" s="92">
        <v>4.9000000000000002E-2</v>
      </c>
      <c r="V37" s="93">
        <v>0.108</v>
      </c>
      <c r="W37" s="93">
        <v>4.9000000000000002E-2</v>
      </c>
      <c r="X37" s="93">
        <v>1.0999999999999999E-2</v>
      </c>
      <c r="Y37" s="93">
        <v>7.5999999999999998E-2</v>
      </c>
      <c r="Z37" s="94">
        <v>0.23100000000000001</v>
      </c>
      <c r="AB37" s="95">
        <v>6.87</v>
      </c>
      <c r="AC37" s="91">
        <v>0.40899999999999997</v>
      </c>
    </row>
    <row r="38" spans="1:29" x14ac:dyDescent="0.25">
      <c r="A38" s="214" t="s">
        <v>33</v>
      </c>
      <c r="B38" s="215">
        <v>2</v>
      </c>
      <c r="C38" s="88">
        <v>0.308</v>
      </c>
      <c r="D38" s="89">
        <v>21.2</v>
      </c>
      <c r="E38" s="88">
        <v>24048.99</v>
      </c>
      <c r="F38" s="90">
        <v>0.182</v>
      </c>
      <c r="G38" s="90">
        <v>0.439</v>
      </c>
      <c r="H38" s="90">
        <v>4.5999999999999999E-2</v>
      </c>
      <c r="I38" s="90">
        <v>1.7000000000000001E-2</v>
      </c>
      <c r="J38" s="91">
        <v>0.11799999999999999</v>
      </c>
      <c r="K38" s="91">
        <v>0.314</v>
      </c>
      <c r="L38" s="91">
        <v>0.32200000000000001</v>
      </c>
      <c r="M38" s="91">
        <v>3.6999999999999998E-2</v>
      </c>
      <c r="N38" s="91">
        <v>0.59799999999999998</v>
      </c>
      <c r="O38" s="91">
        <v>4.9000000000000002E-2</v>
      </c>
      <c r="P38" s="91">
        <v>8.2000000000000003E-2</v>
      </c>
      <c r="Q38" s="91">
        <v>1.4999999999999999E-2</v>
      </c>
      <c r="R38" s="92">
        <v>9.1999999999999998E-2</v>
      </c>
      <c r="S38" s="92">
        <v>0.11700000000000001</v>
      </c>
      <c r="T38" s="92">
        <v>0.129</v>
      </c>
      <c r="U38" s="92">
        <v>0.124</v>
      </c>
      <c r="V38" s="93">
        <v>0.26200000000000001</v>
      </c>
      <c r="W38" s="93">
        <v>4.4999999999999998E-2</v>
      </c>
      <c r="X38" s="93">
        <v>8.9999999999999993E-3</v>
      </c>
      <c r="Y38" s="93">
        <v>0.191</v>
      </c>
      <c r="Z38" s="94">
        <v>0.746</v>
      </c>
      <c r="AB38" s="95">
        <v>6.96</v>
      </c>
      <c r="AC38" s="91">
        <v>0.68799999999999994</v>
      </c>
    </row>
    <row r="39" spans="1:29" x14ac:dyDescent="0.25">
      <c r="A39" s="214" t="s">
        <v>34</v>
      </c>
      <c r="B39" s="219">
        <v>1</v>
      </c>
      <c r="C39" s="88">
        <v>0.249</v>
      </c>
      <c r="D39" s="89">
        <v>39</v>
      </c>
      <c r="E39" s="88">
        <v>44418.16</v>
      </c>
      <c r="F39" s="90">
        <v>0.161</v>
      </c>
      <c r="G39" s="90">
        <v>0.30399999999999999</v>
      </c>
      <c r="H39" s="90">
        <v>4.8000000000000001E-2</v>
      </c>
      <c r="I39" s="90">
        <v>1E-3</v>
      </c>
      <c r="J39" s="91">
        <v>2.1999999999999999E-2</v>
      </c>
      <c r="K39" s="91">
        <v>5.2999999999999999E-2</v>
      </c>
      <c r="L39" s="91">
        <v>0.54300000000000004</v>
      </c>
      <c r="M39" s="91">
        <v>5.2999999999999999E-2</v>
      </c>
      <c r="N39" s="91">
        <v>0.66</v>
      </c>
      <c r="O39" s="91">
        <v>3.6999999999999998E-2</v>
      </c>
      <c r="P39" s="91">
        <v>0.437</v>
      </c>
      <c r="Q39" s="91">
        <v>4.0000000000000001E-3</v>
      </c>
      <c r="R39" s="92">
        <v>0.01</v>
      </c>
      <c r="S39" s="92">
        <v>0.03</v>
      </c>
      <c r="T39" s="92">
        <v>0.13400000000000001</v>
      </c>
      <c r="U39" s="92">
        <v>0.20200000000000001</v>
      </c>
      <c r="V39" s="93">
        <v>0.27700000000000002</v>
      </c>
      <c r="W39" s="93">
        <v>5.3999999999999999E-2</v>
      </c>
      <c r="X39" s="93">
        <v>1.6E-2</v>
      </c>
      <c r="Y39" s="93">
        <v>0.24</v>
      </c>
      <c r="Z39" s="94">
        <v>0.89600000000000002</v>
      </c>
      <c r="AB39" s="95">
        <v>7.16</v>
      </c>
      <c r="AC39" s="91">
        <v>0.628</v>
      </c>
    </row>
    <row r="40" spans="1:29" x14ac:dyDescent="0.25">
      <c r="A40" s="214" t="s">
        <v>35</v>
      </c>
      <c r="B40" s="216">
        <v>3</v>
      </c>
      <c r="C40" s="88">
        <v>0.39100000000000001</v>
      </c>
      <c r="D40" s="89">
        <v>13.600000000000001</v>
      </c>
      <c r="E40" s="88">
        <v>9204.31</v>
      </c>
      <c r="F40" s="90">
        <v>0.25700000000000001</v>
      </c>
      <c r="G40" s="90">
        <v>0.20200000000000001</v>
      </c>
      <c r="H40" s="90">
        <v>0.125</v>
      </c>
      <c r="I40" s="90">
        <v>0.253</v>
      </c>
      <c r="J40" s="91">
        <v>0.249</v>
      </c>
      <c r="K40" s="91">
        <v>0.73099999999999998</v>
      </c>
      <c r="L40" s="91">
        <v>0.28299999999999997</v>
      </c>
      <c r="M40" s="91">
        <v>8.9999999999999993E-3</v>
      </c>
      <c r="N40" s="91">
        <v>0.56100000000000005</v>
      </c>
      <c r="O40" s="91">
        <v>0.153</v>
      </c>
      <c r="P40" s="91">
        <v>1.7000000000000001E-2</v>
      </c>
      <c r="Q40" s="91">
        <v>2.1999999999999999E-2</v>
      </c>
      <c r="R40" s="92">
        <v>6.6000000000000003E-2</v>
      </c>
      <c r="S40" s="92">
        <v>0.14299999999999999</v>
      </c>
      <c r="T40" s="92">
        <v>8.5999999999999993E-2</v>
      </c>
      <c r="U40" s="92">
        <v>0.32700000000000001</v>
      </c>
      <c r="V40" s="93">
        <v>6.8000000000000005E-2</v>
      </c>
      <c r="W40" s="93">
        <v>0.114</v>
      </c>
      <c r="X40" s="93">
        <v>0.111</v>
      </c>
      <c r="Y40" s="93">
        <v>6.9000000000000006E-2</v>
      </c>
      <c r="Z40" s="94">
        <v>0.68100000000000005</v>
      </c>
      <c r="AB40" s="95">
        <v>6.42</v>
      </c>
      <c r="AC40" s="91">
        <v>0.48199999999999998</v>
      </c>
    </row>
    <row r="41" spans="1:29" x14ac:dyDescent="0.25">
      <c r="A41" s="214" t="s">
        <v>36</v>
      </c>
      <c r="B41" s="216">
        <v>3</v>
      </c>
      <c r="C41" s="88">
        <v>0.36</v>
      </c>
      <c r="D41" s="89">
        <v>16</v>
      </c>
      <c r="E41" s="88">
        <v>15689.09</v>
      </c>
      <c r="F41" s="90">
        <v>0.27</v>
      </c>
      <c r="G41" s="90">
        <v>0.25800000000000001</v>
      </c>
      <c r="H41" s="90">
        <v>5.3999999999999999E-2</v>
      </c>
      <c r="I41" s="90">
        <v>0.11799999999999999</v>
      </c>
      <c r="J41" s="91">
        <v>0.23300000000000001</v>
      </c>
      <c r="K41" s="91">
        <v>0.498</v>
      </c>
      <c r="L41" s="91">
        <v>0.33400000000000002</v>
      </c>
      <c r="M41" s="91">
        <v>6.6000000000000003E-2</v>
      </c>
      <c r="N41" s="91">
        <v>0.60499999999999998</v>
      </c>
      <c r="O41" s="91">
        <v>5.7000000000000002E-2</v>
      </c>
      <c r="P41" s="91">
        <v>3.6999999999999998E-2</v>
      </c>
      <c r="Q41" s="91">
        <v>0.02</v>
      </c>
      <c r="R41" s="92">
        <v>0.11600000000000001</v>
      </c>
      <c r="S41" s="92">
        <v>8.5999999999999993E-2</v>
      </c>
      <c r="T41" s="92">
        <v>0.16200000000000001</v>
      </c>
      <c r="U41" s="92">
        <v>0.16500000000000001</v>
      </c>
      <c r="V41" s="93">
        <v>0.16</v>
      </c>
      <c r="W41" s="93">
        <v>6.3E-2</v>
      </c>
      <c r="X41" s="93">
        <v>3.4000000000000002E-2</v>
      </c>
      <c r="Y41" s="93">
        <v>0.108</v>
      </c>
      <c r="Z41" s="94">
        <v>0.84699999999999998</v>
      </c>
      <c r="AB41" s="95">
        <v>6.42</v>
      </c>
      <c r="AC41" s="91">
        <v>0.68300000000000005</v>
      </c>
    </row>
    <row r="42" spans="1:29" x14ac:dyDescent="0.25">
      <c r="A42" s="214" t="s">
        <v>37</v>
      </c>
      <c r="B42" s="272">
        <v>5</v>
      </c>
      <c r="C42" s="88">
        <v>0.29499999999999998</v>
      </c>
      <c r="D42" s="89">
        <v>14.799999999999999</v>
      </c>
      <c r="E42" s="88">
        <v>14703.71</v>
      </c>
      <c r="F42" s="90">
        <v>0.19500000000000001</v>
      </c>
      <c r="G42" s="90">
        <v>0.36599999999999999</v>
      </c>
      <c r="H42" s="90">
        <v>5.8999999999999997E-2</v>
      </c>
      <c r="I42" s="90">
        <v>3.9E-2</v>
      </c>
      <c r="J42" s="91">
        <v>0.19</v>
      </c>
      <c r="K42" s="91">
        <v>0.374</v>
      </c>
      <c r="L42" s="91">
        <v>0.33</v>
      </c>
      <c r="M42" s="91">
        <v>9.1999999999999998E-2</v>
      </c>
      <c r="N42" s="91">
        <v>0.70299999999999996</v>
      </c>
      <c r="O42" s="91">
        <v>0.128</v>
      </c>
      <c r="P42" s="91">
        <v>0.316</v>
      </c>
      <c r="Q42" s="91">
        <v>0.126</v>
      </c>
      <c r="R42" s="92">
        <v>0.17</v>
      </c>
      <c r="S42" s="92">
        <v>0.23400000000000001</v>
      </c>
      <c r="T42" s="92">
        <v>0.375</v>
      </c>
      <c r="U42" s="92">
        <v>0.55000000000000004</v>
      </c>
      <c r="V42" s="93">
        <v>5.8999999999999997E-2</v>
      </c>
      <c r="W42" s="93">
        <v>7.6999999999999999E-2</v>
      </c>
      <c r="X42" s="93">
        <v>2.1999999999999999E-2</v>
      </c>
      <c r="Y42" s="93">
        <v>7.2999999999999995E-2</v>
      </c>
      <c r="Z42" s="94">
        <v>0.62</v>
      </c>
      <c r="AB42" s="95">
        <v>7.13</v>
      </c>
      <c r="AC42" s="91">
        <v>0.60099999999999998</v>
      </c>
    </row>
    <row r="43" spans="1:29" x14ac:dyDescent="0.25">
      <c r="A43" s="214" t="s">
        <v>38</v>
      </c>
      <c r="B43" s="215">
        <v>2</v>
      </c>
      <c r="C43" s="88">
        <v>0.221</v>
      </c>
      <c r="D43" s="89">
        <v>20.100000000000001</v>
      </c>
      <c r="E43" s="88">
        <v>22392.07</v>
      </c>
      <c r="F43" s="90">
        <v>0.249</v>
      </c>
      <c r="G43" s="90">
        <v>0.39800000000000002</v>
      </c>
      <c r="H43" s="90">
        <v>2.7E-2</v>
      </c>
      <c r="I43" s="90">
        <v>1.7999999999999999E-2</v>
      </c>
      <c r="J43" s="91">
        <v>8.1000000000000003E-2</v>
      </c>
      <c r="K43" s="91">
        <v>0.188</v>
      </c>
      <c r="L43" s="91">
        <v>0.36499999999999999</v>
      </c>
      <c r="M43" s="91">
        <v>0.109</v>
      </c>
      <c r="N43" s="91">
        <v>0.66100000000000003</v>
      </c>
      <c r="O43" s="91">
        <v>4.1000000000000002E-2</v>
      </c>
      <c r="P43" s="91">
        <v>6.4000000000000001E-2</v>
      </c>
      <c r="Q43" s="91">
        <v>0</v>
      </c>
      <c r="R43" s="92">
        <v>0.109</v>
      </c>
      <c r="S43" s="92">
        <v>0.20699999999999999</v>
      </c>
      <c r="T43" s="92">
        <v>0.27300000000000002</v>
      </c>
      <c r="U43" s="92">
        <v>0.182</v>
      </c>
      <c r="V43" s="93">
        <v>0.18</v>
      </c>
      <c r="W43" s="93">
        <v>1.2E-2</v>
      </c>
      <c r="X43" s="93">
        <v>2.1000000000000001E-2</v>
      </c>
      <c r="Y43" s="93">
        <v>0.17699999999999999</v>
      </c>
      <c r="Z43" s="94">
        <v>0.80600000000000005</v>
      </c>
      <c r="AB43" s="95">
        <v>7.34</v>
      </c>
      <c r="AC43" s="91">
        <v>0.61399999999999999</v>
      </c>
    </row>
    <row r="44" spans="1:29" x14ac:dyDescent="0.25">
      <c r="A44" s="214" t="s">
        <v>96</v>
      </c>
      <c r="B44" s="215">
        <v>2</v>
      </c>
      <c r="C44" s="88">
        <v>0.316</v>
      </c>
      <c r="D44" s="89">
        <v>18.600000000000001</v>
      </c>
      <c r="E44" s="88">
        <v>19308.95</v>
      </c>
      <c r="F44" s="90">
        <v>0.16</v>
      </c>
      <c r="G44" s="90">
        <v>0.36299999999999999</v>
      </c>
      <c r="H44" s="90">
        <v>9.1999999999999998E-2</v>
      </c>
      <c r="I44" s="90">
        <v>2.5999999999999999E-2</v>
      </c>
      <c r="J44" s="91">
        <v>9.8000000000000004E-2</v>
      </c>
      <c r="K44" s="91">
        <v>0.26900000000000002</v>
      </c>
      <c r="L44" s="91">
        <v>0.42399999999999999</v>
      </c>
      <c r="M44" s="91">
        <v>8.7999999999999995E-2</v>
      </c>
      <c r="N44" s="91">
        <v>0.58199999999999996</v>
      </c>
      <c r="O44" s="91">
        <v>0.17899999999999999</v>
      </c>
      <c r="P44" s="91">
        <v>5.6000000000000001E-2</v>
      </c>
      <c r="Q44" s="91">
        <v>2.7E-2</v>
      </c>
      <c r="R44" s="92">
        <v>8.6999999999999994E-2</v>
      </c>
      <c r="S44" s="92">
        <v>0.23899999999999999</v>
      </c>
      <c r="T44" s="92">
        <v>0.23300000000000001</v>
      </c>
      <c r="U44" s="92">
        <v>0.14399999999999999</v>
      </c>
      <c r="V44" s="93">
        <v>0.17899999999999999</v>
      </c>
      <c r="W44" s="93">
        <v>4.7E-2</v>
      </c>
      <c r="X44" s="93">
        <v>4.8000000000000001E-2</v>
      </c>
      <c r="Y44" s="93">
        <v>0.14799999999999999</v>
      </c>
      <c r="Z44" s="94">
        <v>0.71699999999999997</v>
      </c>
      <c r="AB44" s="95">
        <v>6.73</v>
      </c>
      <c r="AC44" s="91">
        <v>0.57299999999999995</v>
      </c>
    </row>
    <row r="45" spans="1:29" x14ac:dyDescent="0.25">
      <c r="A45" s="214" t="s">
        <v>97</v>
      </c>
      <c r="B45" s="219">
        <v>1</v>
      </c>
      <c r="C45" s="88">
        <v>0.25600000000000001</v>
      </c>
      <c r="D45" s="89">
        <v>38.9</v>
      </c>
      <c r="E45" s="88">
        <v>45217.22</v>
      </c>
      <c r="F45" s="90">
        <v>9.6000000000000002E-2</v>
      </c>
      <c r="G45" s="90">
        <v>0.16600000000000001</v>
      </c>
      <c r="H45" s="90">
        <v>1.4E-2</v>
      </c>
      <c r="I45" s="90">
        <v>0</v>
      </c>
      <c r="J45" s="91">
        <v>3.6999999999999998E-2</v>
      </c>
      <c r="K45" s="91">
        <v>0.10100000000000001</v>
      </c>
      <c r="L45" s="91">
        <v>0.38700000000000001</v>
      </c>
      <c r="M45" s="91">
        <v>4.8000000000000001E-2</v>
      </c>
      <c r="N45" s="91">
        <v>0.70199999999999996</v>
      </c>
      <c r="O45" s="91">
        <v>4.1000000000000002E-2</v>
      </c>
      <c r="P45" s="91">
        <v>0.40799999999999997</v>
      </c>
      <c r="Q45" s="91">
        <v>2.5999999999999999E-2</v>
      </c>
      <c r="R45" s="92">
        <v>2.8000000000000001E-2</v>
      </c>
      <c r="S45" s="92">
        <v>0.28699999999999998</v>
      </c>
      <c r="T45" s="92">
        <v>0.23200000000000001</v>
      </c>
      <c r="U45" s="92">
        <v>0.254</v>
      </c>
      <c r="V45" s="93">
        <v>0.17100000000000001</v>
      </c>
      <c r="W45" s="93">
        <v>2.8000000000000001E-2</v>
      </c>
      <c r="X45" s="93">
        <v>1.4999999999999999E-2</v>
      </c>
      <c r="Y45" s="93">
        <v>0.23100000000000001</v>
      </c>
      <c r="Z45" s="94">
        <v>0.93799999999999994</v>
      </c>
      <c r="AB45" s="95">
        <v>7.38</v>
      </c>
      <c r="AC45" s="91">
        <v>0.57099999999999995</v>
      </c>
    </row>
    <row r="46" spans="1:29" x14ac:dyDescent="0.25">
      <c r="A46" s="214" t="s">
        <v>41</v>
      </c>
      <c r="B46" s="217">
        <v>4</v>
      </c>
      <c r="C46" s="88">
        <v>0.308</v>
      </c>
      <c r="D46" s="89">
        <v>15.2</v>
      </c>
      <c r="E46" s="88">
        <v>14328.58</v>
      </c>
      <c r="F46" s="90">
        <v>0.29199999999999998</v>
      </c>
      <c r="G46" s="90">
        <v>0.25600000000000001</v>
      </c>
      <c r="H46" s="90">
        <v>0.11899999999999999</v>
      </c>
      <c r="I46" s="90">
        <v>3.1E-2</v>
      </c>
      <c r="J46" s="91">
        <v>0.06</v>
      </c>
      <c r="K46" s="91">
        <v>0.46600000000000003</v>
      </c>
      <c r="L46" s="91">
        <v>0.14899999999999999</v>
      </c>
      <c r="M46" s="91">
        <v>6.0999999999999999E-2</v>
      </c>
      <c r="N46" s="91">
        <v>0.52300000000000002</v>
      </c>
      <c r="O46" s="91">
        <v>0.151</v>
      </c>
      <c r="P46" s="91">
        <v>6.0000000000000001E-3</v>
      </c>
      <c r="Q46" s="91">
        <v>0</v>
      </c>
      <c r="R46" s="92">
        <v>6.6000000000000003E-2</v>
      </c>
      <c r="S46" s="92">
        <v>0.311</v>
      </c>
      <c r="T46" s="92">
        <v>0.123</v>
      </c>
      <c r="U46" s="92">
        <v>0.13400000000000001</v>
      </c>
      <c r="V46" s="93">
        <v>6.4000000000000001E-2</v>
      </c>
      <c r="W46" s="93">
        <v>0.122</v>
      </c>
      <c r="X46" s="93">
        <v>1.6E-2</v>
      </c>
      <c r="Y46" s="93">
        <v>5.2999999999999999E-2</v>
      </c>
      <c r="Z46" s="94">
        <v>0.64900000000000002</v>
      </c>
      <c r="AB46" s="95">
        <v>6.85</v>
      </c>
      <c r="AC46" s="91">
        <v>0.50800000000000001</v>
      </c>
    </row>
    <row r="47" spans="1:29" x14ac:dyDescent="0.25">
      <c r="A47" s="214" t="s">
        <v>42</v>
      </c>
      <c r="B47" s="217">
        <v>4</v>
      </c>
      <c r="C47" s="88">
        <v>0.28999999999999998</v>
      </c>
      <c r="D47" s="89">
        <v>15.5</v>
      </c>
      <c r="E47" s="88">
        <v>14730.33</v>
      </c>
      <c r="F47" s="90">
        <v>0.182</v>
      </c>
      <c r="G47" s="90">
        <v>0.47099999999999997</v>
      </c>
      <c r="H47" s="90">
        <v>6.0999999999999999E-2</v>
      </c>
      <c r="I47" s="90">
        <v>6.0000000000000001E-3</v>
      </c>
      <c r="J47" s="91">
        <v>3.5000000000000003E-2</v>
      </c>
      <c r="K47" s="91">
        <v>1.6E-2</v>
      </c>
      <c r="L47" s="91">
        <v>0.28100000000000003</v>
      </c>
      <c r="M47" s="91">
        <v>0.125</v>
      </c>
      <c r="N47" s="91">
        <v>0.72899999999999998</v>
      </c>
      <c r="O47" s="91">
        <v>0.311</v>
      </c>
      <c r="P47" s="91">
        <v>1.7000000000000001E-2</v>
      </c>
      <c r="Q47" s="91">
        <v>1.9E-2</v>
      </c>
      <c r="R47" s="92">
        <v>6.0000000000000001E-3</v>
      </c>
      <c r="S47" s="92">
        <v>4.2000000000000003E-2</v>
      </c>
      <c r="T47" s="92">
        <v>8.5999999999999993E-2</v>
      </c>
      <c r="U47" s="92">
        <v>9.0999999999999998E-2</v>
      </c>
      <c r="V47" s="93">
        <v>9.2999999999999999E-2</v>
      </c>
      <c r="W47" s="93">
        <v>7.4999999999999997E-2</v>
      </c>
      <c r="X47" s="93">
        <v>3.3000000000000002E-2</v>
      </c>
      <c r="Y47" s="93">
        <v>6.9000000000000006E-2</v>
      </c>
      <c r="Z47" s="94">
        <v>0.39500000000000002</v>
      </c>
      <c r="AB47" s="95">
        <v>7.15</v>
      </c>
      <c r="AC47" s="91">
        <v>0.81499999999999995</v>
      </c>
    </row>
    <row r="48" spans="1:29" x14ac:dyDescent="0.25">
      <c r="A48" s="214" t="s">
        <v>43</v>
      </c>
      <c r="B48" s="215">
        <v>2</v>
      </c>
      <c r="C48" s="88">
        <v>0.40200000000000002</v>
      </c>
      <c r="D48" s="89">
        <v>17</v>
      </c>
      <c r="E48" s="88">
        <v>16992.89</v>
      </c>
      <c r="F48" s="90">
        <v>0.13800000000000001</v>
      </c>
      <c r="G48" s="90">
        <v>0.56000000000000005</v>
      </c>
      <c r="H48" s="90">
        <v>6.0999999999999999E-2</v>
      </c>
      <c r="I48" s="90">
        <v>2.1000000000000001E-2</v>
      </c>
      <c r="J48" s="91">
        <v>1.4999999999999999E-2</v>
      </c>
      <c r="K48" s="91">
        <v>0.01</v>
      </c>
      <c r="L48" s="91">
        <v>0.36699999999999999</v>
      </c>
      <c r="M48" s="91">
        <v>3.5000000000000003E-2</v>
      </c>
      <c r="N48" s="91">
        <v>0.45300000000000001</v>
      </c>
      <c r="O48" s="91">
        <v>0.23200000000000001</v>
      </c>
      <c r="P48" s="91">
        <v>3.5000000000000003E-2</v>
      </c>
      <c r="Q48" s="91">
        <v>1.2999999999999999E-2</v>
      </c>
      <c r="R48" s="92">
        <v>6.0000000000000001E-3</v>
      </c>
      <c r="S48" s="92">
        <v>7.0000000000000001E-3</v>
      </c>
      <c r="T48" s="92">
        <v>3.5999999999999997E-2</v>
      </c>
      <c r="U48" s="92">
        <v>4.3999999999999997E-2</v>
      </c>
      <c r="V48" s="93">
        <v>0.16300000000000001</v>
      </c>
      <c r="W48" s="93">
        <v>3.5999999999999997E-2</v>
      </c>
      <c r="X48" s="93">
        <v>0.03</v>
      </c>
      <c r="Y48" s="93">
        <v>0.115</v>
      </c>
      <c r="Z48" s="94">
        <v>0.68899999999999995</v>
      </c>
      <c r="AB48" s="95">
        <v>6.72</v>
      </c>
      <c r="AC48" s="91">
        <v>0.65200000000000002</v>
      </c>
    </row>
    <row r="49" spans="1:29" x14ac:dyDescent="0.25">
      <c r="A49" s="214" t="s">
        <v>44</v>
      </c>
      <c r="B49" s="217">
        <v>4</v>
      </c>
      <c r="C49" s="88">
        <v>0.31</v>
      </c>
      <c r="D49" s="89">
        <v>16.5</v>
      </c>
      <c r="E49" s="88">
        <v>15145.35</v>
      </c>
      <c r="F49" s="90">
        <v>0.27300000000000002</v>
      </c>
      <c r="G49" s="90">
        <v>0.32100000000000001</v>
      </c>
      <c r="H49" s="90">
        <v>0.13400000000000001</v>
      </c>
      <c r="I49" s="90">
        <v>2.7E-2</v>
      </c>
      <c r="J49" s="91">
        <v>5.5E-2</v>
      </c>
      <c r="K49" s="91">
        <v>0.14299999999999999</v>
      </c>
      <c r="L49" s="91">
        <v>0.31900000000000001</v>
      </c>
      <c r="M49" s="91">
        <v>7.2999999999999995E-2</v>
      </c>
      <c r="N49" s="91">
        <v>0.65800000000000003</v>
      </c>
      <c r="O49" s="91">
        <v>0.22900000000000001</v>
      </c>
      <c r="P49" s="91">
        <v>2.7E-2</v>
      </c>
      <c r="Q49" s="91">
        <v>4.0000000000000001E-3</v>
      </c>
      <c r="R49" s="92">
        <v>1.0999999999999999E-2</v>
      </c>
      <c r="S49" s="92">
        <v>9.6000000000000002E-2</v>
      </c>
      <c r="T49" s="92">
        <v>0.13100000000000001</v>
      </c>
      <c r="U49" s="92">
        <v>0.14899999999999999</v>
      </c>
      <c r="V49" s="93">
        <v>0.189</v>
      </c>
      <c r="W49" s="93">
        <v>8.5999999999999993E-2</v>
      </c>
      <c r="X49" s="93">
        <v>3.5000000000000003E-2</v>
      </c>
      <c r="Y49" s="93">
        <v>0.113</v>
      </c>
      <c r="Z49" s="94">
        <v>0.66500000000000004</v>
      </c>
      <c r="AB49" s="95">
        <v>6.41</v>
      </c>
      <c r="AC49" s="91">
        <v>0.55700000000000005</v>
      </c>
    </row>
    <row r="50" spans="1:29" x14ac:dyDescent="0.25">
      <c r="A50" s="214" t="s">
        <v>45</v>
      </c>
      <c r="B50" s="215">
        <v>2</v>
      </c>
      <c r="C50" s="88">
        <v>0.20899999999999999</v>
      </c>
      <c r="D50" s="89">
        <v>20</v>
      </c>
      <c r="E50" s="88">
        <v>20770.5</v>
      </c>
      <c r="F50" s="90">
        <v>0.224</v>
      </c>
      <c r="G50" s="90">
        <v>0.755</v>
      </c>
      <c r="H50" s="90">
        <v>4.5999999999999999E-2</v>
      </c>
      <c r="I50" s="90">
        <v>1.2999999999999999E-2</v>
      </c>
      <c r="J50" s="91">
        <v>1.6E-2</v>
      </c>
      <c r="K50" s="91">
        <v>0</v>
      </c>
      <c r="L50" s="91">
        <v>0.251</v>
      </c>
      <c r="M50" s="91">
        <v>4.7E-2</v>
      </c>
      <c r="N50" s="91">
        <v>0.69799999999999995</v>
      </c>
      <c r="O50" s="91">
        <v>0.17399999999999999</v>
      </c>
      <c r="P50" s="91">
        <v>4.1000000000000002E-2</v>
      </c>
      <c r="Q50" s="91">
        <v>0.01</v>
      </c>
      <c r="R50" s="92">
        <v>0</v>
      </c>
      <c r="S50" s="92">
        <v>5.1999999999999998E-2</v>
      </c>
      <c r="T50" s="92">
        <v>3.5999999999999997E-2</v>
      </c>
      <c r="U50" s="92">
        <v>7.1999999999999995E-2</v>
      </c>
      <c r="V50" s="93">
        <v>0.13800000000000001</v>
      </c>
      <c r="W50" s="93">
        <v>6.7000000000000004E-2</v>
      </c>
      <c r="X50" s="93">
        <v>2.8000000000000001E-2</v>
      </c>
      <c r="Y50" s="93">
        <v>0.126</v>
      </c>
      <c r="Z50" s="94">
        <v>0.67700000000000005</v>
      </c>
      <c r="AB50" s="95">
        <v>7.19</v>
      </c>
      <c r="AC50" s="91">
        <v>0.70699999999999996</v>
      </c>
    </row>
    <row r="51" spans="1:29" x14ac:dyDescent="0.25">
      <c r="A51" s="214" t="s">
        <v>98</v>
      </c>
      <c r="B51" s="215">
        <v>2</v>
      </c>
      <c r="C51" s="88">
        <v>0.25600000000000001</v>
      </c>
      <c r="D51" s="89">
        <v>21</v>
      </c>
      <c r="E51" s="88">
        <v>22662.959999999999</v>
      </c>
      <c r="F51" s="90">
        <v>0.2</v>
      </c>
      <c r="G51" s="90">
        <v>0.45800000000000002</v>
      </c>
      <c r="H51" s="90">
        <v>8.7999999999999995E-2</v>
      </c>
      <c r="I51" s="90">
        <v>0.01</v>
      </c>
      <c r="J51" s="91">
        <v>2.1000000000000001E-2</v>
      </c>
      <c r="K51" s="91">
        <v>1.0999999999999999E-2</v>
      </c>
      <c r="L51" s="91">
        <v>0.39100000000000001</v>
      </c>
      <c r="M51" s="91">
        <v>7.9000000000000001E-2</v>
      </c>
      <c r="N51" s="91">
        <v>0.66900000000000004</v>
      </c>
      <c r="O51" s="91">
        <v>0.13800000000000001</v>
      </c>
      <c r="P51" s="91">
        <v>6.3E-2</v>
      </c>
      <c r="Q51" s="91">
        <v>3.3000000000000002E-2</v>
      </c>
      <c r="R51" s="92">
        <v>1E-3</v>
      </c>
      <c r="S51" s="92">
        <v>1.2E-2</v>
      </c>
      <c r="T51" s="92">
        <v>0.111</v>
      </c>
      <c r="U51" s="92">
        <v>8.5999999999999993E-2</v>
      </c>
      <c r="V51" s="93">
        <v>0.19500000000000001</v>
      </c>
      <c r="W51" s="93">
        <v>5.8999999999999997E-2</v>
      </c>
      <c r="X51" s="93">
        <v>1.9E-2</v>
      </c>
      <c r="Y51" s="93">
        <v>0.161</v>
      </c>
      <c r="Z51" s="94">
        <v>0.63700000000000001</v>
      </c>
      <c r="AB51" s="95">
        <v>7.13</v>
      </c>
      <c r="AC51" s="91">
        <v>0.65200000000000002</v>
      </c>
    </row>
    <row r="52" spans="1:29" x14ac:dyDescent="0.25">
      <c r="A52" s="214" t="s">
        <v>47</v>
      </c>
      <c r="B52" s="219">
        <v>1</v>
      </c>
      <c r="C52" s="88">
        <v>0.20899999999999999</v>
      </c>
      <c r="D52" s="89">
        <v>37.4</v>
      </c>
      <c r="E52" s="88">
        <v>40011.9</v>
      </c>
      <c r="F52" s="90">
        <v>0.14399999999999999</v>
      </c>
      <c r="G52" s="90">
        <v>0.39800000000000002</v>
      </c>
      <c r="H52" s="90">
        <v>2.5000000000000001E-2</v>
      </c>
      <c r="I52" s="90">
        <v>3.0000000000000001E-3</v>
      </c>
      <c r="J52" s="91">
        <v>2.7E-2</v>
      </c>
      <c r="K52" s="91">
        <v>3.1E-2</v>
      </c>
      <c r="L52" s="91">
        <v>0.48099999999999998</v>
      </c>
      <c r="M52" s="91">
        <v>6.7000000000000004E-2</v>
      </c>
      <c r="N52" s="91">
        <v>0.65</v>
      </c>
      <c r="O52" s="91">
        <v>7.4999999999999997E-2</v>
      </c>
      <c r="P52" s="91">
        <v>0.46600000000000003</v>
      </c>
      <c r="Q52" s="91">
        <v>2.5999999999999999E-2</v>
      </c>
      <c r="R52" s="92">
        <v>0</v>
      </c>
      <c r="S52" s="92">
        <v>4.7E-2</v>
      </c>
      <c r="T52" s="92">
        <v>0.18</v>
      </c>
      <c r="U52" s="92">
        <v>0.18</v>
      </c>
      <c r="V52" s="93">
        <v>0.30299999999999999</v>
      </c>
      <c r="W52" s="93">
        <v>0.05</v>
      </c>
      <c r="X52" s="93">
        <v>1.9E-2</v>
      </c>
      <c r="Y52" s="93">
        <v>0.23</v>
      </c>
      <c r="Z52" s="94">
        <v>0.80400000000000005</v>
      </c>
      <c r="AB52" s="95">
        <v>7.52</v>
      </c>
      <c r="AC52" s="91">
        <v>0.67900000000000005</v>
      </c>
    </row>
    <row r="53" spans="1:29" x14ac:dyDescent="0.25">
      <c r="A53" s="214" t="s">
        <v>48</v>
      </c>
      <c r="B53" s="219">
        <v>1</v>
      </c>
      <c r="C53" s="88">
        <v>0.17100000000000001</v>
      </c>
      <c r="D53" s="89">
        <v>60.8</v>
      </c>
      <c r="E53" s="88">
        <v>68200.59</v>
      </c>
      <c r="F53" s="90">
        <v>4.7E-2</v>
      </c>
      <c r="G53" s="90"/>
      <c r="H53" s="90">
        <v>0</v>
      </c>
      <c r="I53" s="90">
        <v>0</v>
      </c>
      <c r="J53" s="91">
        <v>5.3999999999999999E-2</v>
      </c>
      <c r="K53" s="91">
        <v>0.20300000000000001</v>
      </c>
      <c r="L53" s="91">
        <v>0.64800000000000002</v>
      </c>
      <c r="M53" s="91">
        <v>0.124</v>
      </c>
      <c r="N53" s="91">
        <v>0.629</v>
      </c>
      <c r="O53" s="91">
        <v>0</v>
      </c>
      <c r="P53" s="91">
        <v>0.73499999999999999</v>
      </c>
      <c r="Q53" s="91">
        <v>9.4E-2</v>
      </c>
      <c r="R53" s="92">
        <v>2.5999999999999999E-2</v>
      </c>
      <c r="S53" s="92">
        <v>0.125</v>
      </c>
      <c r="T53" s="92">
        <v>0.17599999999999999</v>
      </c>
      <c r="U53" s="92">
        <v>0.32600000000000001</v>
      </c>
      <c r="V53" s="93">
        <v>0.248</v>
      </c>
      <c r="W53" s="93">
        <v>6.3E-2</v>
      </c>
      <c r="X53" s="93">
        <v>0</v>
      </c>
      <c r="Y53" s="93">
        <v>0.36099999999999999</v>
      </c>
      <c r="Z53" s="94">
        <v>0.16300000000000001</v>
      </c>
      <c r="AB53" s="95">
        <v>7.83</v>
      </c>
      <c r="AC53" s="91">
        <v>0.66900000000000004</v>
      </c>
    </row>
    <row r="54" spans="1:29" x14ac:dyDescent="0.25">
      <c r="A54" s="214" t="s">
        <v>49</v>
      </c>
      <c r="B54" s="217">
        <v>4</v>
      </c>
      <c r="C54" s="88">
        <v>0.315</v>
      </c>
      <c r="D54" s="89">
        <v>16.7</v>
      </c>
      <c r="E54" s="88">
        <v>16939.5</v>
      </c>
      <c r="F54" s="90">
        <v>0.28599999999999998</v>
      </c>
      <c r="G54" s="90">
        <v>0.36899999999999999</v>
      </c>
      <c r="H54" s="90">
        <v>0.11700000000000001</v>
      </c>
      <c r="I54" s="90">
        <v>3.2000000000000001E-2</v>
      </c>
      <c r="J54" s="91">
        <v>5.0999999999999997E-2</v>
      </c>
      <c r="K54" s="91">
        <v>1.2E-2</v>
      </c>
      <c r="L54" s="91">
        <v>0.124</v>
      </c>
      <c r="M54" s="91">
        <v>3.9E-2</v>
      </c>
      <c r="N54" s="91">
        <v>0.63800000000000001</v>
      </c>
      <c r="O54" s="91">
        <v>0.14000000000000001</v>
      </c>
      <c r="P54" s="91">
        <v>5.6000000000000001E-2</v>
      </c>
      <c r="Q54" s="91">
        <v>0</v>
      </c>
      <c r="R54" s="92">
        <v>0</v>
      </c>
      <c r="S54" s="92">
        <v>1.4999999999999999E-2</v>
      </c>
      <c r="T54" s="92">
        <v>7.4999999999999997E-2</v>
      </c>
      <c r="U54" s="92">
        <v>0.223</v>
      </c>
      <c r="V54" s="93">
        <v>8.0000000000000002E-3</v>
      </c>
      <c r="W54" s="93">
        <v>0.156</v>
      </c>
      <c r="X54" s="93">
        <v>1.2999999999999999E-2</v>
      </c>
      <c r="Y54" s="93">
        <v>0.10299999999999999</v>
      </c>
      <c r="Z54" s="94">
        <v>0.39</v>
      </c>
      <c r="AB54" s="95">
        <v>6.3</v>
      </c>
      <c r="AC54" s="91">
        <v>0.67</v>
      </c>
    </row>
    <row r="55" spans="1:29" x14ac:dyDescent="0.25">
      <c r="A55" s="214" t="s">
        <v>50</v>
      </c>
      <c r="B55" s="215">
        <v>2</v>
      </c>
      <c r="C55" s="88">
        <v>0.24199999999999999</v>
      </c>
      <c r="D55" s="89">
        <v>19.600000000000001</v>
      </c>
      <c r="E55" s="88">
        <v>20403.259999999998</v>
      </c>
      <c r="F55" s="90">
        <v>0.161</v>
      </c>
      <c r="G55" s="90">
        <v>0.23499999999999999</v>
      </c>
      <c r="H55" s="90">
        <v>9.5000000000000001E-2</v>
      </c>
      <c r="I55" s="90">
        <v>4.1000000000000002E-2</v>
      </c>
      <c r="J55" s="91">
        <v>3.9E-2</v>
      </c>
      <c r="K55" s="91">
        <v>5.1999999999999998E-2</v>
      </c>
      <c r="L55" s="91">
        <v>0.20699999999999999</v>
      </c>
      <c r="M55" s="91">
        <v>5.8999999999999997E-2</v>
      </c>
      <c r="N55" s="91">
        <v>0.70799999999999996</v>
      </c>
      <c r="O55" s="91">
        <v>2.7E-2</v>
      </c>
      <c r="P55" s="91">
        <v>7.1999999999999995E-2</v>
      </c>
      <c r="Q55" s="91">
        <v>5.5E-2</v>
      </c>
      <c r="R55" s="92">
        <v>0.01</v>
      </c>
      <c r="S55" s="92">
        <v>4.1000000000000002E-2</v>
      </c>
      <c r="T55" s="92">
        <v>8.3000000000000004E-2</v>
      </c>
      <c r="U55" s="92">
        <v>0.10100000000000001</v>
      </c>
      <c r="V55" s="93">
        <v>0.32900000000000001</v>
      </c>
      <c r="W55" s="93">
        <v>3.1E-2</v>
      </c>
      <c r="X55" s="93">
        <v>1.7000000000000001E-2</v>
      </c>
      <c r="Y55" s="93">
        <v>0.14599999999999999</v>
      </c>
      <c r="Z55" s="94">
        <v>0.77500000000000002</v>
      </c>
      <c r="AB55" s="95">
        <v>7.04</v>
      </c>
      <c r="AC55" s="91">
        <v>0.69299999999999995</v>
      </c>
    </row>
    <row r="56" spans="1:29" x14ac:dyDescent="0.25">
      <c r="A56" s="214" t="s">
        <v>51</v>
      </c>
      <c r="B56" s="215">
        <v>2</v>
      </c>
      <c r="C56" s="88">
        <v>0.13700000000000001</v>
      </c>
      <c r="D56" s="89">
        <v>32</v>
      </c>
      <c r="E56" s="88">
        <v>33828.28</v>
      </c>
      <c r="F56" s="90">
        <v>8.5999999999999993E-2</v>
      </c>
      <c r="G56" s="90">
        <v>0.52200000000000002</v>
      </c>
      <c r="H56" s="90">
        <v>1.6E-2</v>
      </c>
      <c r="I56" s="90">
        <v>2E-3</v>
      </c>
      <c r="J56" s="91">
        <v>2.3E-2</v>
      </c>
      <c r="K56" s="91">
        <v>0</v>
      </c>
      <c r="L56" s="91">
        <v>0.29799999999999999</v>
      </c>
      <c r="M56" s="91">
        <v>0.04</v>
      </c>
      <c r="N56" s="91">
        <v>0.54900000000000004</v>
      </c>
      <c r="O56" s="91">
        <v>5.1999999999999998E-2</v>
      </c>
      <c r="P56" s="91">
        <v>0.27800000000000002</v>
      </c>
      <c r="Q56" s="91">
        <v>1.6E-2</v>
      </c>
      <c r="R56" s="92">
        <v>2E-3</v>
      </c>
      <c r="S56" s="92">
        <v>0.01</v>
      </c>
      <c r="T56" s="92">
        <v>8.1000000000000003E-2</v>
      </c>
      <c r="U56" s="92">
        <v>0.155</v>
      </c>
      <c r="V56" s="93">
        <v>0.25600000000000001</v>
      </c>
      <c r="W56" s="93">
        <v>1.7999999999999999E-2</v>
      </c>
      <c r="X56" s="93">
        <v>1.7999999999999999E-2</v>
      </c>
      <c r="Y56" s="93">
        <v>0.184</v>
      </c>
      <c r="Z56" s="94">
        <v>0.90600000000000003</v>
      </c>
      <c r="AB56" s="95">
        <v>7.55</v>
      </c>
      <c r="AC56" s="91">
        <v>0.56999999999999995</v>
      </c>
    </row>
    <row r="57" spans="1:29" x14ac:dyDescent="0.25">
      <c r="A57" s="214" t="s">
        <v>52</v>
      </c>
      <c r="B57" s="219">
        <v>1</v>
      </c>
      <c r="C57" s="88">
        <v>0.29699999999999999</v>
      </c>
      <c r="D57" s="89">
        <v>33.300000000000004</v>
      </c>
      <c r="E57" s="88">
        <v>37744.79</v>
      </c>
      <c r="F57" s="90">
        <v>0.129</v>
      </c>
      <c r="G57" s="90">
        <v>9.1999999999999998E-2</v>
      </c>
      <c r="H57" s="90">
        <v>0.122</v>
      </c>
      <c r="I57" s="90">
        <v>7.0000000000000001E-3</v>
      </c>
      <c r="J57" s="91">
        <v>4.4999999999999998E-2</v>
      </c>
      <c r="K57" s="91">
        <v>2.5000000000000001E-2</v>
      </c>
      <c r="L57" s="91">
        <v>0.45500000000000002</v>
      </c>
      <c r="M57" s="91">
        <v>0.10199999999999999</v>
      </c>
      <c r="N57" s="91">
        <v>0.60799999999999998</v>
      </c>
      <c r="O57" s="91">
        <v>5.8999999999999997E-2</v>
      </c>
      <c r="P57" s="91">
        <v>0.41199999999999998</v>
      </c>
      <c r="Q57" s="91">
        <v>0.01</v>
      </c>
      <c r="R57" s="92">
        <v>8.9999999999999993E-3</v>
      </c>
      <c r="S57" s="92">
        <v>8.5999999999999993E-2</v>
      </c>
      <c r="T57" s="92">
        <v>0.14599999999999999</v>
      </c>
      <c r="U57" s="92">
        <v>0.13300000000000001</v>
      </c>
      <c r="V57" s="93">
        <v>0.34200000000000003</v>
      </c>
      <c r="W57" s="93">
        <v>5.2999999999999999E-2</v>
      </c>
      <c r="X57" s="93">
        <v>1.9E-2</v>
      </c>
      <c r="Y57" s="93">
        <v>0.26500000000000001</v>
      </c>
      <c r="Z57" s="94">
        <v>0.85</v>
      </c>
      <c r="AB57" s="95">
        <v>7.48</v>
      </c>
      <c r="AC57" s="91">
        <v>0.70799999999999996</v>
      </c>
    </row>
    <row r="58" spans="1:29" x14ac:dyDescent="0.25">
      <c r="A58" s="214" t="s">
        <v>99</v>
      </c>
      <c r="B58" s="215">
        <v>2</v>
      </c>
      <c r="C58" s="88">
        <v>0.496</v>
      </c>
      <c r="D58" s="89">
        <v>14.399999999999999</v>
      </c>
      <c r="E58" s="88">
        <v>14713.21</v>
      </c>
      <c r="F58" s="90">
        <v>0.17699999999999999</v>
      </c>
      <c r="G58" s="90">
        <v>0.19800000000000001</v>
      </c>
      <c r="H58" s="90">
        <v>0.11799999999999999</v>
      </c>
      <c r="I58" s="90">
        <v>8.0000000000000002E-3</v>
      </c>
      <c r="J58" s="91">
        <v>7.0999999999999994E-2</v>
      </c>
      <c r="K58" s="91">
        <v>0.20699999999999999</v>
      </c>
      <c r="L58" s="91">
        <v>0.32400000000000001</v>
      </c>
      <c r="M58" s="91">
        <v>0.151</v>
      </c>
      <c r="N58" s="91">
        <v>0.68400000000000005</v>
      </c>
      <c r="O58" s="91">
        <v>0.18</v>
      </c>
      <c r="P58" s="91">
        <v>2.1999999999999999E-2</v>
      </c>
      <c r="Q58" s="91">
        <v>1.4E-2</v>
      </c>
      <c r="R58" s="92">
        <v>1.6E-2</v>
      </c>
      <c r="S58" s="92">
        <v>3.7999999999999999E-2</v>
      </c>
      <c r="T58" s="92">
        <v>8.5999999999999993E-2</v>
      </c>
      <c r="U58" s="92">
        <v>6.6000000000000003E-2</v>
      </c>
      <c r="V58" s="93">
        <v>0.19700000000000001</v>
      </c>
      <c r="W58" s="93">
        <v>6.2E-2</v>
      </c>
      <c r="X58" s="93">
        <v>1.9E-2</v>
      </c>
      <c r="Y58" s="93">
        <v>0.154</v>
      </c>
      <c r="Z58" s="94">
        <v>0.92300000000000004</v>
      </c>
      <c r="AB58" s="95">
        <v>6.65</v>
      </c>
      <c r="AC58" s="91">
        <v>0.70599999999999996</v>
      </c>
    </row>
    <row r="59" spans="1:29" x14ac:dyDescent="0.25">
      <c r="A59" s="214" t="s">
        <v>100</v>
      </c>
      <c r="B59" s="215">
        <v>2</v>
      </c>
      <c r="C59" s="88">
        <v>0.34599999999999997</v>
      </c>
      <c r="D59" s="89">
        <v>18.5</v>
      </c>
      <c r="E59" s="88">
        <v>23027.8</v>
      </c>
      <c r="F59" s="90">
        <v>0.191</v>
      </c>
      <c r="G59" s="90">
        <v>0.20200000000000001</v>
      </c>
      <c r="H59" s="90">
        <v>6.9000000000000006E-2</v>
      </c>
      <c r="I59" s="90">
        <v>0</v>
      </c>
      <c r="J59" s="91">
        <v>6.7000000000000004E-2</v>
      </c>
      <c r="K59" s="91">
        <v>0.113</v>
      </c>
      <c r="L59" s="91">
        <v>0.38800000000000001</v>
      </c>
      <c r="M59" s="91">
        <v>0.122</v>
      </c>
      <c r="N59" s="91">
        <v>0.68</v>
      </c>
      <c r="O59" s="91">
        <v>0.161</v>
      </c>
      <c r="P59" s="91">
        <v>5.5E-2</v>
      </c>
      <c r="Q59" s="91">
        <v>0.01</v>
      </c>
      <c r="R59" s="92">
        <v>2.9000000000000001E-2</v>
      </c>
      <c r="S59" s="92">
        <v>6.2E-2</v>
      </c>
      <c r="T59" s="92">
        <v>8.2000000000000003E-2</v>
      </c>
      <c r="U59" s="92">
        <v>0.09</v>
      </c>
      <c r="V59" s="93">
        <v>0.33600000000000002</v>
      </c>
      <c r="W59" s="93">
        <v>5.8999999999999997E-2</v>
      </c>
      <c r="X59" s="93">
        <v>6.0000000000000001E-3</v>
      </c>
      <c r="Y59" s="93">
        <v>0.22700000000000001</v>
      </c>
      <c r="Z59" s="94">
        <v>0.91100000000000003</v>
      </c>
      <c r="AB59" s="95">
        <v>6.89</v>
      </c>
      <c r="AC59" s="91">
        <v>0.69499999999999995</v>
      </c>
    </row>
    <row r="60" spans="1:29" x14ac:dyDescent="0.25">
      <c r="A60" s="214" t="s">
        <v>55</v>
      </c>
      <c r="B60" s="219">
        <v>1</v>
      </c>
      <c r="C60" s="88">
        <v>0.26400000000000001</v>
      </c>
      <c r="D60" s="89">
        <v>28.999999999999996</v>
      </c>
      <c r="E60" s="88">
        <v>36345.25</v>
      </c>
      <c r="F60" s="90">
        <v>0.124</v>
      </c>
      <c r="G60" s="90">
        <v>0.109</v>
      </c>
      <c r="H60" s="90">
        <v>8.1000000000000003E-2</v>
      </c>
      <c r="I60" s="90">
        <v>1E-3</v>
      </c>
      <c r="J60" s="91">
        <v>5.8999999999999997E-2</v>
      </c>
      <c r="K60" s="91">
        <v>4.8000000000000001E-2</v>
      </c>
      <c r="L60" s="91">
        <v>0.46899999999999997</v>
      </c>
      <c r="M60" s="91">
        <v>0.128</v>
      </c>
      <c r="N60" s="91">
        <v>0.69499999999999995</v>
      </c>
      <c r="O60" s="91">
        <v>9.9000000000000005E-2</v>
      </c>
      <c r="P60" s="91">
        <v>0.313</v>
      </c>
      <c r="Q60" s="91">
        <v>3.1E-2</v>
      </c>
      <c r="R60" s="92">
        <v>1E-3</v>
      </c>
      <c r="S60" s="92">
        <v>5.8999999999999997E-2</v>
      </c>
      <c r="T60" s="92">
        <v>0.13400000000000001</v>
      </c>
      <c r="U60" s="92">
        <v>0.14199999999999999</v>
      </c>
      <c r="V60" s="93">
        <v>0.35899999999999999</v>
      </c>
      <c r="W60" s="93">
        <v>5.7000000000000002E-2</v>
      </c>
      <c r="X60" s="93">
        <v>3.0000000000000001E-3</v>
      </c>
      <c r="Y60" s="93">
        <v>0.27300000000000002</v>
      </c>
      <c r="Z60" s="94">
        <v>0.95699999999999996</v>
      </c>
      <c r="AB60" s="95">
        <v>7.29</v>
      </c>
      <c r="AC60" s="91">
        <v>0.67300000000000004</v>
      </c>
    </row>
    <row r="61" spans="1:29" x14ac:dyDescent="0.25">
      <c r="A61" s="214" t="s">
        <v>56</v>
      </c>
      <c r="B61" s="219">
        <v>1</v>
      </c>
      <c r="C61" s="88">
        <v>0.51</v>
      </c>
      <c r="D61" s="89">
        <v>33.200000000000003</v>
      </c>
      <c r="E61" s="88">
        <v>34132.339999999997</v>
      </c>
      <c r="F61" s="90">
        <v>0.36899999999999999</v>
      </c>
      <c r="G61" s="90"/>
      <c r="H61" s="90">
        <v>9.1999999999999998E-2</v>
      </c>
      <c r="I61" s="90">
        <v>0</v>
      </c>
      <c r="J61" s="91">
        <v>3.9E-2</v>
      </c>
      <c r="K61" s="91">
        <v>3.1E-2</v>
      </c>
      <c r="L61" s="91">
        <v>0.82899999999999996</v>
      </c>
      <c r="M61" s="91">
        <v>0.24099999999999999</v>
      </c>
      <c r="N61" s="91">
        <v>0.90500000000000003</v>
      </c>
      <c r="O61" s="91">
        <v>4.8000000000000001E-2</v>
      </c>
      <c r="P61" s="91">
        <v>0.82399999999999995</v>
      </c>
      <c r="Q61" s="91">
        <v>2E-3</v>
      </c>
      <c r="R61" s="92">
        <v>0</v>
      </c>
      <c r="S61" s="92">
        <v>0.183</v>
      </c>
      <c r="T61" s="92">
        <v>0.18099999999999999</v>
      </c>
      <c r="U61" s="92">
        <v>0.109</v>
      </c>
      <c r="V61" s="93">
        <v>0.33900000000000002</v>
      </c>
      <c r="W61" s="93">
        <v>0</v>
      </c>
      <c r="X61" s="93">
        <v>3.7999999999999999E-2</v>
      </c>
      <c r="Y61" s="93">
        <v>0.20599999999999999</v>
      </c>
      <c r="Z61" s="94">
        <v>0.20699999999999999</v>
      </c>
      <c r="AB61" s="95">
        <v>6.38</v>
      </c>
      <c r="AC61" s="91">
        <v>0.56200000000000006</v>
      </c>
    </row>
    <row r="62" spans="1:29" x14ac:dyDescent="0.25">
      <c r="A62" s="214" t="s">
        <v>57</v>
      </c>
      <c r="B62" s="275">
        <v>6</v>
      </c>
      <c r="C62" s="88">
        <v>0.318</v>
      </c>
      <c r="D62" s="89">
        <v>19.900000000000002</v>
      </c>
      <c r="E62" s="88">
        <v>26494.67</v>
      </c>
      <c r="F62" s="90">
        <v>5.2999999999999999E-2</v>
      </c>
      <c r="G62" s="90">
        <v>0.15</v>
      </c>
      <c r="H62" s="90">
        <v>0.08</v>
      </c>
      <c r="I62" s="90">
        <v>1E-3</v>
      </c>
      <c r="J62" s="91">
        <v>0.19400000000000001</v>
      </c>
      <c r="K62" s="91">
        <v>0.45</v>
      </c>
      <c r="L62" s="91">
        <v>0.48899999999999999</v>
      </c>
      <c r="M62" s="91">
        <v>0.152</v>
      </c>
      <c r="N62" s="91">
        <v>0.70599999999999996</v>
      </c>
      <c r="O62" s="91">
        <v>2.3E-2</v>
      </c>
      <c r="P62" s="91">
        <v>0.311</v>
      </c>
      <c r="Q62" s="91">
        <v>3.5999999999999997E-2</v>
      </c>
      <c r="R62" s="92">
        <v>0.318</v>
      </c>
      <c r="S62" s="92">
        <v>0.60199999999999998</v>
      </c>
      <c r="T62" s="92">
        <v>0.36499999999999999</v>
      </c>
      <c r="U62" s="92">
        <v>0.245</v>
      </c>
      <c r="V62" s="93">
        <v>0.314</v>
      </c>
      <c r="W62" s="93">
        <v>2.5999999999999999E-2</v>
      </c>
      <c r="X62" s="93">
        <v>3.0000000000000001E-3</v>
      </c>
      <c r="Y62" s="93">
        <v>0.25</v>
      </c>
      <c r="Z62" s="94">
        <v>0.95199999999999996</v>
      </c>
      <c r="AB62" s="95">
        <v>6.79</v>
      </c>
      <c r="AC62" s="91">
        <v>0.629</v>
      </c>
    </row>
    <row r="63" spans="1:29" x14ac:dyDescent="0.25">
      <c r="A63" s="214" t="s">
        <v>58</v>
      </c>
      <c r="B63" s="215">
        <v>2</v>
      </c>
      <c r="C63" s="88">
        <v>0.40600000000000003</v>
      </c>
      <c r="D63" s="89">
        <v>18.399999999999999</v>
      </c>
      <c r="E63" s="88">
        <v>18551.09</v>
      </c>
      <c r="F63" s="90">
        <v>0.20300000000000001</v>
      </c>
      <c r="G63" s="90">
        <v>0.28799999999999998</v>
      </c>
      <c r="H63" s="90">
        <v>9.1999999999999998E-2</v>
      </c>
      <c r="I63" s="90">
        <v>1.9E-2</v>
      </c>
      <c r="J63" s="91">
        <v>5.3999999999999999E-2</v>
      </c>
      <c r="K63" s="91">
        <v>3.5999999999999997E-2</v>
      </c>
      <c r="L63" s="91">
        <v>0.60599999999999998</v>
      </c>
      <c r="M63" s="91">
        <v>0.112</v>
      </c>
      <c r="N63" s="91">
        <v>0.59799999999999998</v>
      </c>
      <c r="O63" s="91">
        <v>0.153</v>
      </c>
      <c r="P63" s="91">
        <v>1.7000000000000001E-2</v>
      </c>
      <c r="Q63" s="91">
        <v>1.9E-2</v>
      </c>
      <c r="R63" s="92">
        <v>0</v>
      </c>
      <c r="S63" s="92">
        <v>0</v>
      </c>
      <c r="T63" s="92">
        <v>0.14899999999999999</v>
      </c>
      <c r="U63" s="92">
        <v>8.4000000000000005E-2</v>
      </c>
      <c r="V63" s="93">
        <v>0.313</v>
      </c>
      <c r="W63" s="93">
        <v>5.5E-2</v>
      </c>
      <c r="X63" s="93">
        <v>2.8000000000000001E-2</v>
      </c>
      <c r="Y63" s="93">
        <v>0.19800000000000001</v>
      </c>
      <c r="Z63" s="94">
        <v>0.85299999999999998</v>
      </c>
      <c r="AB63" s="95">
        <v>6.11</v>
      </c>
      <c r="AC63" s="91">
        <v>0.40200000000000002</v>
      </c>
    </row>
    <row r="64" spans="1:29" x14ac:dyDescent="0.25">
      <c r="A64" s="214" t="s">
        <v>59</v>
      </c>
      <c r="B64" s="215">
        <v>2</v>
      </c>
      <c r="C64" s="88">
        <v>0.29799999999999999</v>
      </c>
      <c r="D64" s="89">
        <v>22.8</v>
      </c>
      <c r="E64" s="88">
        <v>23161.87</v>
      </c>
      <c r="F64" s="90">
        <v>0.23200000000000001</v>
      </c>
      <c r="G64" s="90">
        <v>0.28699999999999998</v>
      </c>
      <c r="H64" s="90">
        <v>0.03</v>
      </c>
      <c r="I64" s="90">
        <v>3.0000000000000001E-3</v>
      </c>
      <c r="J64" s="91">
        <v>3.0000000000000001E-3</v>
      </c>
      <c r="K64" s="91">
        <v>1E-3</v>
      </c>
      <c r="L64" s="91">
        <v>0.437</v>
      </c>
      <c r="M64" s="91">
        <v>0.22900000000000001</v>
      </c>
      <c r="N64" s="91">
        <v>0.622</v>
      </c>
      <c r="O64" s="91">
        <v>0.15</v>
      </c>
      <c r="P64" s="91">
        <v>6.9000000000000006E-2</v>
      </c>
      <c r="Q64" s="91">
        <v>0</v>
      </c>
      <c r="R64" s="92">
        <v>0</v>
      </c>
      <c r="S64" s="92">
        <v>0</v>
      </c>
      <c r="T64" s="92">
        <v>3.7999999999999999E-2</v>
      </c>
      <c r="U64" s="92">
        <v>0.13200000000000001</v>
      </c>
      <c r="V64" s="93">
        <v>0.30399999999999999</v>
      </c>
      <c r="W64" s="93">
        <v>4.9000000000000002E-2</v>
      </c>
      <c r="X64" s="93">
        <v>1.9E-2</v>
      </c>
      <c r="Y64" s="93">
        <v>0.23599999999999999</v>
      </c>
      <c r="Z64" s="94">
        <v>0.84399999999999997</v>
      </c>
      <c r="AB64" s="95">
        <v>6.69</v>
      </c>
      <c r="AC64" s="91">
        <v>0.67100000000000004</v>
      </c>
    </row>
    <row r="65" spans="1:29" x14ac:dyDescent="0.25">
      <c r="A65" s="214" t="s">
        <v>60</v>
      </c>
      <c r="B65" s="219">
        <v>1</v>
      </c>
      <c r="C65" s="88">
        <v>0.22500000000000001</v>
      </c>
      <c r="D65" s="89">
        <v>41.5</v>
      </c>
      <c r="E65" s="88">
        <v>44714.48</v>
      </c>
      <c r="F65" s="90">
        <v>0.126</v>
      </c>
      <c r="G65" s="90">
        <v>0.59599999999999997</v>
      </c>
      <c r="H65" s="90">
        <v>7.0000000000000001E-3</v>
      </c>
      <c r="I65" s="90">
        <v>4.0000000000000001E-3</v>
      </c>
      <c r="J65" s="91">
        <v>4.8000000000000001E-2</v>
      </c>
      <c r="K65" s="91">
        <v>0</v>
      </c>
      <c r="L65" s="91">
        <v>0.46300000000000002</v>
      </c>
      <c r="M65" s="91">
        <v>0.13500000000000001</v>
      </c>
      <c r="N65" s="91">
        <v>0.66800000000000004</v>
      </c>
      <c r="O65" s="91">
        <v>5.8999999999999997E-2</v>
      </c>
      <c r="P65" s="91">
        <v>0.40600000000000003</v>
      </c>
      <c r="Q65" s="91">
        <v>1E-3</v>
      </c>
      <c r="R65" s="92">
        <v>0</v>
      </c>
      <c r="S65" s="92">
        <v>2.5000000000000001E-2</v>
      </c>
      <c r="T65" s="92">
        <v>0.20399999999999999</v>
      </c>
      <c r="U65" s="92">
        <v>0.13400000000000001</v>
      </c>
      <c r="V65" s="93">
        <v>0.26300000000000001</v>
      </c>
      <c r="W65" s="93">
        <v>5.2999999999999999E-2</v>
      </c>
      <c r="X65" s="93">
        <v>3.0000000000000001E-3</v>
      </c>
      <c r="Y65" s="93">
        <v>0.26800000000000002</v>
      </c>
      <c r="Z65" s="94">
        <v>0.93500000000000005</v>
      </c>
      <c r="AB65" s="95">
        <v>7.28</v>
      </c>
      <c r="AC65" s="91">
        <v>0.57499999999999996</v>
      </c>
    </row>
    <row r="66" spans="1:29" x14ac:dyDescent="0.25">
      <c r="A66" s="214" t="s">
        <v>61</v>
      </c>
      <c r="B66" s="272">
        <v>5</v>
      </c>
      <c r="C66" s="88">
        <v>0.40400000000000003</v>
      </c>
      <c r="D66" s="89">
        <v>12.8</v>
      </c>
      <c r="E66" s="88">
        <v>10309.44</v>
      </c>
      <c r="F66" s="90">
        <v>0.35499999999999998</v>
      </c>
      <c r="G66" s="90">
        <v>0.27100000000000002</v>
      </c>
      <c r="H66" s="90">
        <v>0.109</v>
      </c>
      <c r="I66" s="90">
        <v>2.4E-2</v>
      </c>
      <c r="J66" s="91">
        <v>9.5000000000000001E-2</v>
      </c>
      <c r="K66" s="91">
        <v>0.51700000000000002</v>
      </c>
      <c r="L66" s="91">
        <v>0.28499999999999998</v>
      </c>
      <c r="M66" s="91">
        <v>0.124</v>
      </c>
      <c r="N66" s="91">
        <v>0.502</v>
      </c>
      <c r="O66" s="91">
        <v>0.40899999999999997</v>
      </c>
      <c r="P66" s="91">
        <v>3.0000000000000001E-3</v>
      </c>
      <c r="Q66" s="91">
        <v>0.14899999999999999</v>
      </c>
      <c r="R66" s="92">
        <v>1.4999999999999999E-2</v>
      </c>
      <c r="S66" s="92">
        <v>0.245</v>
      </c>
      <c r="T66" s="92">
        <v>0.34699999999999998</v>
      </c>
      <c r="U66" s="92">
        <v>0.35399999999999998</v>
      </c>
      <c r="V66" s="93">
        <v>9.8000000000000004E-2</v>
      </c>
      <c r="W66" s="93">
        <v>8.7999999999999995E-2</v>
      </c>
      <c r="X66" s="93">
        <v>5.6000000000000001E-2</v>
      </c>
      <c r="Y66" s="93">
        <v>7.9000000000000001E-2</v>
      </c>
      <c r="Z66" s="94">
        <v>0.64900000000000002</v>
      </c>
      <c r="AB66" s="95">
        <v>6.48</v>
      </c>
      <c r="AC66" s="91">
        <v>0.312</v>
      </c>
    </row>
    <row r="67" spans="1:29" x14ac:dyDescent="0.25">
      <c r="A67" s="214" t="s">
        <v>62</v>
      </c>
      <c r="B67" s="217">
        <v>4</v>
      </c>
      <c r="C67" s="88">
        <v>0.371</v>
      </c>
      <c r="D67" s="89">
        <v>14.000000000000002</v>
      </c>
      <c r="E67" s="88">
        <v>11538.78</v>
      </c>
      <c r="F67" s="90">
        <v>0.27800000000000002</v>
      </c>
      <c r="G67" s="90">
        <v>0.35099999999999998</v>
      </c>
      <c r="H67" s="90">
        <v>0.13400000000000001</v>
      </c>
      <c r="I67" s="90">
        <v>1.7000000000000001E-2</v>
      </c>
      <c r="J67" s="91">
        <v>0.14899999999999999</v>
      </c>
      <c r="K67" s="91">
        <v>0.46700000000000003</v>
      </c>
      <c r="L67" s="91">
        <v>0.27800000000000002</v>
      </c>
      <c r="M67" s="91">
        <v>7.5999999999999998E-2</v>
      </c>
      <c r="N67" s="91">
        <v>0.55900000000000005</v>
      </c>
      <c r="O67" s="91">
        <v>0.26700000000000002</v>
      </c>
      <c r="P67" s="91">
        <v>2.5000000000000001E-2</v>
      </c>
      <c r="Q67" s="91">
        <v>4.7E-2</v>
      </c>
      <c r="R67" s="92">
        <v>1.2999999999999999E-2</v>
      </c>
      <c r="S67" s="92">
        <v>0.17199999999999999</v>
      </c>
      <c r="T67" s="92">
        <v>0.184</v>
      </c>
      <c r="U67" s="92">
        <v>0.221</v>
      </c>
      <c r="V67" s="93">
        <v>8.6999999999999994E-2</v>
      </c>
      <c r="W67" s="93">
        <v>0.10299999999999999</v>
      </c>
      <c r="X67" s="93">
        <v>5.0999999999999997E-2</v>
      </c>
      <c r="Y67" s="93">
        <v>8.5000000000000006E-2</v>
      </c>
      <c r="Z67" s="94">
        <v>0.55400000000000005</v>
      </c>
      <c r="AB67" s="95">
        <v>6.48</v>
      </c>
      <c r="AC67" s="91">
        <v>0.46400000000000002</v>
      </c>
    </row>
    <row r="68" spans="1:29" x14ac:dyDescent="0.25">
      <c r="A68" s="214" t="s">
        <v>63</v>
      </c>
      <c r="B68" s="215">
        <v>2</v>
      </c>
      <c r="C68" s="88">
        <v>0.20200000000000001</v>
      </c>
      <c r="D68" s="89">
        <v>23.5</v>
      </c>
      <c r="E68" s="88">
        <v>22204.04</v>
      </c>
      <c r="F68" s="90">
        <v>0.184</v>
      </c>
      <c r="G68" s="90">
        <v>0.38800000000000001</v>
      </c>
      <c r="H68" s="90">
        <v>5.3999999999999999E-2</v>
      </c>
      <c r="I68" s="90">
        <v>7.0000000000000001E-3</v>
      </c>
      <c r="J68" s="91">
        <v>4.3999999999999997E-2</v>
      </c>
      <c r="K68" s="91">
        <v>0.12</v>
      </c>
      <c r="L68" s="91">
        <v>0.34499999999999997</v>
      </c>
      <c r="M68" s="91">
        <v>6.5000000000000002E-2</v>
      </c>
      <c r="N68" s="91">
        <v>0.64700000000000002</v>
      </c>
      <c r="O68" s="91">
        <v>7.8E-2</v>
      </c>
      <c r="P68" s="91">
        <v>0.222</v>
      </c>
      <c r="Q68" s="91">
        <v>5.1999999999999998E-2</v>
      </c>
      <c r="R68" s="92">
        <v>1E-3</v>
      </c>
      <c r="S68" s="92">
        <v>3.4000000000000002E-2</v>
      </c>
      <c r="T68" s="92">
        <v>0.11799999999999999</v>
      </c>
      <c r="U68" s="92">
        <v>0.22600000000000001</v>
      </c>
      <c r="V68" s="93">
        <v>0.18099999999999999</v>
      </c>
      <c r="W68" s="93">
        <v>3.7999999999999999E-2</v>
      </c>
      <c r="X68" s="93">
        <v>4.1000000000000002E-2</v>
      </c>
      <c r="Y68" s="93">
        <v>0.18099999999999999</v>
      </c>
      <c r="Z68" s="94">
        <v>0.59</v>
      </c>
      <c r="AB68" s="95">
        <v>7.4</v>
      </c>
      <c r="AC68" s="91">
        <v>0.51300000000000001</v>
      </c>
    </row>
    <row r="69" spans="1:29" x14ac:dyDescent="0.25">
      <c r="A69" s="214" t="s">
        <v>64</v>
      </c>
      <c r="B69" s="215">
        <v>2</v>
      </c>
      <c r="C69" s="88">
        <v>0.36199999999999999</v>
      </c>
      <c r="D69" s="89">
        <v>20.5</v>
      </c>
      <c r="E69" s="88">
        <v>21639.06</v>
      </c>
      <c r="F69" s="90">
        <v>0.218</v>
      </c>
      <c r="G69" s="90">
        <v>0.36299999999999999</v>
      </c>
      <c r="H69" s="90">
        <v>4.2999999999999997E-2</v>
      </c>
      <c r="I69" s="90">
        <v>1.4999999999999999E-2</v>
      </c>
      <c r="J69" s="91">
        <v>0.10199999999999999</v>
      </c>
      <c r="K69" s="91">
        <v>0.39400000000000002</v>
      </c>
      <c r="L69" s="91">
        <v>0.40600000000000003</v>
      </c>
      <c r="M69" s="91">
        <v>7.8E-2</v>
      </c>
      <c r="N69" s="91">
        <v>0.65600000000000003</v>
      </c>
      <c r="O69" s="91">
        <v>9.2999999999999999E-2</v>
      </c>
      <c r="P69" s="91">
        <v>0.14599999999999999</v>
      </c>
      <c r="Q69" s="91">
        <v>2.3E-2</v>
      </c>
      <c r="R69" s="92">
        <v>8.9999999999999993E-3</v>
      </c>
      <c r="S69" s="92">
        <v>0.16700000000000001</v>
      </c>
      <c r="T69" s="92">
        <v>0.218</v>
      </c>
      <c r="U69" s="92">
        <v>0.19</v>
      </c>
      <c r="V69" s="93">
        <v>0.18</v>
      </c>
      <c r="W69" s="93">
        <v>6.4000000000000001E-2</v>
      </c>
      <c r="X69" s="93">
        <v>1.7000000000000001E-2</v>
      </c>
      <c r="Y69" s="93">
        <v>0.16900000000000001</v>
      </c>
      <c r="Z69" s="94">
        <v>0.58499999999999996</v>
      </c>
      <c r="AB69" s="95">
        <v>7.11</v>
      </c>
      <c r="AC69" s="91">
        <v>0.52900000000000003</v>
      </c>
    </row>
    <row r="70" spans="1:29" x14ac:dyDescent="0.25">
      <c r="A70" s="214" t="s">
        <v>65</v>
      </c>
      <c r="B70" s="219">
        <v>1</v>
      </c>
      <c r="C70" s="88">
        <v>0.21099999999999999</v>
      </c>
      <c r="D70" s="89">
        <v>37.799999999999997</v>
      </c>
      <c r="E70" s="88">
        <v>41364.07</v>
      </c>
      <c r="F70" s="90">
        <v>0.15</v>
      </c>
      <c r="G70" s="90">
        <v>0.223</v>
      </c>
      <c r="H70" s="90">
        <v>1.4E-2</v>
      </c>
      <c r="I70" s="90">
        <v>1E-3</v>
      </c>
      <c r="J70" s="91">
        <v>3.3000000000000002E-2</v>
      </c>
      <c r="K70" s="91">
        <v>6.8000000000000005E-2</v>
      </c>
      <c r="L70" s="91">
        <v>0.57299999999999995</v>
      </c>
      <c r="M70" s="91">
        <v>8.7999999999999995E-2</v>
      </c>
      <c r="N70" s="91">
        <v>0.68400000000000005</v>
      </c>
      <c r="O70" s="91">
        <v>2.9000000000000001E-2</v>
      </c>
      <c r="P70" s="91">
        <v>0.54800000000000004</v>
      </c>
      <c r="Q70" s="91">
        <v>2.1999999999999999E-2</v>
      </c>
      <c r="R70" s="92">
        <v>8.0000000000000002E-3</v>
      </c>
      <c r="S70" s="92">
        <v>1.7999999999999999E-2</v>
      </c>
      <c r="T70" s="92">
        <v>0.22700000000000001</v>
      </c>
      <c r="U70" s="92">
        <v>0.311</v>
      </c>
      <c r="V70" s="93">
        <v>0.27100000000000002</v>
      </c>
      <c r="W70" s="93">
        <v>3.1E-2</v>
      </c>
      <c r="X70" s="93">
        <v>1.7000000000000001E-2</v>
      </c>
      <c r="Y70" s="93">
        <v>0.23</v>
      </c>
      <c r="Z70" s="94">
        <v>0.75600000000000001</v>
      </c>
      <c r="AB70" s="95">
        <v>7.42</v>
      </c>
      <c r="AC70" s="91">
        <v>0.66400000000000003</v>
      </c>
    </row>
    <row r="71" spans="1:29" x14ac:dyDescent="0.25">
      <c r="A71" s="214" t="s">
        <v>66</v>
      </c>
      <c r="B71" s="272">
        <v>5</v>
      </c>
      <c r="C71" s="88">
        <v>0.35699999999999998</v>
      </c>
      <c r="D71" s="89">
        <v>14.299999999999999</v>
      </c>
      <c r="E71" s="88">
        <v>14163.52</v>
      </c>
      <c r="F71" s="90">
        <v>0.311</v>
      </c>
      <c r="G71" s="90">
        <v>0.56399999999999995</v>
      </c>
      <c r="H71" s="90">
        <v>3.5999999999999997E-2</v>
      </c>
      <c r="I71" s="90">
        <v>0.03</v>
      </c>
      <c r="J71" s="91">
        <v>0.17899999999999999</v>
      </c>
      <c r="K71" s="91">
        <v>0.59699999999999998</v>
      </c>
      <c r="L71" s="91">
        <v>0.17199999999999999</v>
      </c>
      <c r="M71" s="91">
        <v>3.9E-2</v>
      </c>
      <c r="N71" s="91">
        <v>0.74399999999999999</v>
      </c>
      <c r="O71" s="91">
        <v>7.4999999999999997E-2</v>
      </c>
      <c r="P71" s="91">
        <v>0.13200000000000001</v>
      </c>
      <c r="Q71" s="91">
        <v>5.7000000000000002E-2</v>
      </c>
      <c r="R71" s="92">
        <v>0.20799999999999999</v>
      </c>
      <c r="S71" s="92">
        <v>0.495</v>
      </c>
      <c r="T71" s="92">
        <v>0.26800000000000002</v>
      </c>
      <c r="U71" s="92">
        <v>0.496</v>
      </c>
      <c r="V71" s="93">
        <v>6.6000000000000003E-2</v>
      </c>
      <c r="W71" s="93">
        <v>6.9000000000000006E-2</v>
      </c>
      <c r="X71" s="93">
        <v>4.3999999999999997E-2</v>
      </c>
      <c r="Y71" s="93">
        <v>5.2999999999999999E-2</v>
      </c>
      <c r="Z71" s="94">
        <v>0.38900000000000001</v>
      </c>
      <c r="AB71" s="95">
        <v>6.73</v>
      </c>
      <c r="AC71" s="91">
        <v>0.56100000000000005</v>
      </c>
    </row>
    <row r="72" spans="1:29" x14ac:dyDescent="0.25">
      <c r="A72" s="214" t="s">
        <v>67</v>
      </c>
      <c r="B72" s="272">
        <v>5</v>
      </c>
      <c r="C72" s="88">
        <v>0.443</v>
      </c>
      <c r="D72" s="89">
        <v>13.200000000000001</v>
      </c>
      <c r="E72" s="88">
        <v>9489.4500000000007</v>
      </c>
      <c r="F72" s="90">
        <v>0.157</v>
      </c>
      <c r="G72" s="90">
        <v>0.16300000000000001</v>
      </c>
      <c r="H72" s="90">
        <v>0.14499999999999999</v>
      </c>
      <c r="I72" s="90">
        <v>1.7999999999999999E-2</v>
      </c>
      <c r="J72" s="91">
        <v>0.22700000000000001</v>
      </c>
      <c r="K72" s="91">
        <v>0.63</v>
      </c>
      <c r="L72" s="91">
        <v>0.437</v>
      </c>
      <c r="M72" s="91">
        <v>9.8000000000000004E-2</v>
      </c>
      <c r="N72" s="91">
        <v>0.70599999999999996</v>
      </c>
      <c r="O72" s="91">
        <v>0.218</v>
      </c>
      <c r="P72" s="91">
        <v>0.14199999999999999</v>
      </c>
      <c r="Q72" s="91">
        <v>0.307</v>
      </c>
      <c r="R72" s="92">
        <v>6.0000000000000001E-3</v>
      </c>
      <c r="S72" s="92">
        <v>0.379</v>
      </c>
      <c r="T72" s="92">
        <v>0.24299999999999999</v>
      </c>
      <c r="U72" s="92">
        <v>0.28000000000000003</v>
      </c>
      <c r="V72" s="93">
        <v>5.6000000000000001E-2</v>
      </c>
      <c r="W72" s="93">
        <v>9.0999999999999998E-2</v>
      </c>
      <c r="X72" s="93">
        <v>6.9000000000000006E-2</v>
      </c>
      <c r="Y72" s="93">
        <v>6.6000000000000003E-2</v>
      </c>
      <c r="Z72" s="94">
        <v>0.45600000000000002</v>
      </c>
      <c r="AB72" s="95">
        <v>6.64</v>
      </c>
      <c r="AC72" s="91">
        <v>0.52800000000000002</v>
      </c>
    </row>
    <row r="73" spans="1:29" x14ac:dyDescent="0.25">
      <c r="A73" s="214" t="s">
        <v>101</v>
      </c>
      <c r="B73" s="272">
        <v>5</v>
      </c>
      <c r="C73" s="88">
        <v>0.43</v>
      </c>
      <c r="D73" s="89">
        <v>13.200000000000001</v>
      </c>
      <c r="E73" s="88">
        <v>9240.01</v>
      </c>
      <c r="F73" s="90">
        <v>0.13</v>
      </c>
      <c r="G73" s="90">
        <v>0.20499999999999999</v>
      </c>
      <c r="H73" s="90">
        <v>0.17499999999999999</v>
      </c>
      <c r="I73" s="90">
        <v>2.1000000000000001E-2</v>
      </c>
      <c r="J73" s="91">
        <v>8.1000000000000003E-2</v>
      </c>
      <c r="K73" s="91">
        <v>0.56399999999999995</v>
      </c>
      <c r="L73" s="91">
        <v>0.41499999999999998</v>
      </c>
      <c r="M73" s="91">
        <v>8.1000000000000003E-2</v>
      </c>
      <c r="N73" s="91">
        <v>0.746</v>
      </c>
      <c r="O73" s="91">
        <v>0.379</v>
      </c>
      <c r="P73" s="91">
        <v>0.125</v>
      </c>
      <c r="Q73" s="91">
        <v>0.27200000000000002</v>
      </c>
      <c r="R73" s="92">
        <v>0.10199999999999999</v>
      </c>
      <c r="S73" s="92">
        <v>0.57299999999999995</v>
      </c>
      <c r="T73" s="92">
        <v>0.32100000000000001</v>
      </c>
      <c r="U73" s="92">
        <v>0.33500000000000002</v>
      </c>
      <c r="V73" s="93">
        <v>8.5000000000000006E-2</v>
      </c>
      <c r="W73" s="93">
        <v>0.11</v>
      </c>
      <c r="X73" s="93">
        <v>5.7000000000000002E-2</v>
      </c>
      <c r="Y73" s="93">
        <v>6.2E-2</v>
      </c>
      <c r="Z73" s="94">
        <v>0.29099999999999998</v>
      </c>
      <c r="AB73" s="95">
        <v>6.59</v>
      </c>
      <c r="AC73" s="91">
        <v>0.38100000000000001</v>
      </c>
    </row>
    <row r="74" spans="1:29" x14ac:dyDescent="0.25">
      <c r="A74" s="214" t="s">
        <v>69</v>
      </c>
      <c r="B74" s="215">
        <v>2</v>
      </c>
      <c r="C74" s="88">
        <v>0.19400000000000001</v>
      </c>
      <c r="D74" s="89">
        <v>24.5</v>
      </c>
      <c r="E74" s="88">
        <v>25731.17</v>
      </c>
      <c r="F74" s="90">
        <v>0.24199999999999999</v>
      </c>
      <c r="G74" s="90">
        <v>1</v>
      </c>
      <c r="H74" s="90">
        <v>7.0000000000000001E-3</v>
      </c>
      <c r="I74" s="90">
        <v>6.0000000000000001E-3</v>
      </c>
      <c r="J74" s="91">
        <v>0.114</v>
      </c>
      <c r="K74" s="91">
        <v>0.35</v>
      </c>
      <c r="L74" s="91">
        <v>0.45600000000000002</v>
      </c>
      <c r="M74" s="91">
        <v>4.2000000000000003E-2</v>
      </c>
      <c r="N74" s="91">
        <v>0.85199999999999998</v>
      </c>
      <c r="O74" s="91">
        <v>3.6999999999999998E-2</v>
      </c>
      <c r="P74" s="91">
        <v>0.42099999999999999</v>
      </c>
      <c r="Q74" s="91">
        <v>0.23599999999999999</v>
      </c>
      <c r="R74" s="92">
        <v>6.9000000000000006E-2</v>
      </c>
      <c r="S74" s="92">
        <v>0.32700000000000001</v>
      </c>
      <c r="T74" s="92">
        <v>0.17499999999999999</v>
      </c>
      <c r="U74" s="92">
        <v>0.25</v>
      </c>
      <c r="V74" s="93">
        <v>0.27200000000000002</v>
      </c>
      <c r="W74" s="93">
        <v>1.2E-2</v>
      </c>
      <c r="X74" s="93">
        <v>1.2999999999999999E-2</v>
      </c>
      <c r="Y74" s="93">
        <v>0.152</v>
      </c>
      <c r="Z74" s="94">
        <v>0.51800000000000002</v>
      </c>
      <c r="AB74" s="95">
        <v>7.49</v>
      </c>
      <c r="AC74" s="91">
        <v>0.64700000000000002</v>
      </c>
    </row>
    <row r="75" spans="1:29" x14ac:dyDescent="0.25">
      <c r="A75" s="214" t="s">
        <v>70</v>
      </c>
      <c r="B75" s="217">
        <v>4</v>
      </c>
      <c r="C75" s="88">
        <v>0.255</v>
      </c>
      <c r="D75" s="89">
        <v>12.1</v>
      </c>
      <c r="E75" s="88">
        <v>10915.39</v>
      </c>
      <c r="F75" s="90">
        <v>0.193</v>
      </c>
      <c r="G75" s="90">
        <v>0.29699999999999999</v>
      </c>
      <c r="H75" s="90">
        <v>4.8000000000000001E-2</v>
      </c>
      <c r="I75" s="90">
        <v>5.0000000000000001E-3</v>
      </c>
      <c r="J75" s="91">
        <v>9.4E-2</v>
      </c>
      <c r="K75" s="91">
        <v>0.27500000000000002</v>
      </c>
      <c r="L75" s="91">
        <v>0.20300000000000001</v>
      </c>
      <c r="M75" s="91">
        <v>7.0999999999999994E-2</v>
      </c>
      <c r="N75" s="91">
        <v>0.93200000000000005</v>
      </c>
      <c r="O75" s="91">
        <v>0.26800000000000002</v>
      </c>
      <c r="P75" s="91">
        <v>5.0999999999999997E-2</v>
      </c>
      <c r="Q75" s="91">
        <v>4.0000000000000001E-3</v>
      </c>
      <c r="R75" s="92">
        <v>0</v>
      </c>
      <c r="S75" s="92">
        <v>9.1999999999999998E-2</v>
      </c>
      <c r="T75" s="92">
        <v>0.1</v>
      </c>
      <c r="U75" s="92">
        <v>0.153</v>
      </c>
      <c r="V75" s="93">
        <v>0.10100000000000001</v>
      </c>
      <c r="W75" s="93">
        <v>3.1E-2</v>
      </c>
      <c r="X75" s="93">
        <v>7.8E-2</v>
      </c>
      <c r="Y75" s="93">
        <v>0.123</v>
      </c>
      <c r="Z75" s="94">
        <v>0.14099999999999999</v>
      </c>
      <c r="AB75" s="95">
        <v>7.12</v>
      </c>
      <c r="AC75" s="91">
        <v>0.43</v>
      </c>
    </row>
    <row r="76" spans="1:29" x14ac:dyDescent="0.25">
      <c r="A76" s="214" t="s">
        <v>71</v>
      </c>
      <c r="B76" s="217">
        <v>4</v>
      </c>
      <c r="C76" s="88">
        <v>0.42699999999999999</v>
      </c>
      <c r="D76" s="89">
        <v>11.600000000000001</v>
      </c>
      <c r="E76" s="88">
        <v>6743.24</v>
      </c>
      <c r="F76" s="90">
        <v>0.14399999999999999</v>
      </c>
      <c r="G76" s="90">
        <v>0.27700000000000002</v>
      </c>
      <c r="H76" s="90">
        <v>0.09</v>
      </c>
      <c r="I76" s="90">
        <v>5.0000000000000001E-3</v>
      </c>
      <c r="J76" s="91">
        <v>2.9000000000000001E-2</v>
      </c>
      <c r="K76" s="91">
        <v>0.42499999999999999</v>
      </c>
      <c r="L76" s="91">
        <v>6.4000000000000001E-2</v>
      </c>
      <c r="M76" s="91">
        <v>0.03</v>
      </c>
      <c r="N76" s="91">
        <v>0.76300000000000001</v>
      </c>
      <c r="O76" s="91">
        <v>0.78200000000000003</v>
      </c>
      <c r="P76" s="91">
        <v>9.6000000000000002E-2</v>
      </c>
      <c r="Q76" s="91">
        <v>0.154</v>
      </c>
      <c r="R76" s="92">
        <v>0</v>
      </c>
      <c r="S76" s="92">
        <v>0.06</v>
      </c>
      <c r="T76" s="92">
        <v>3.3000000000000002E-2</v>
      </c>
      <c r="U76" s="92">
        <v>0.15</v>
      </c>
      <c r="V76" s="93">
        <v>0</v>
      </c>
      <c r="W76" s="93">
        <v>9.9000000000000005E-2</v>
      </c>
      <c r="X76" s="93">
        <v>2.5000000000000001E-2</v>
      </c>
      <c r="Y76" s="93">
        <v>1.4999999999999999E-2</v>
      </c>
      <c r="Z76" s="94">
        <v>0.11799999999999999</v>
      </c>
      <c r="AB76" s="95">
        <v>7.27</v>
      </c>
      <c r="AC76" s="91">
        <v>0.68799999999999994</v>
      </c>
    </row>
    <row r="77" spans="1:29" x14ac:dyDescent="0.25">
      <c r="A77" s="214" t="s">
        <v>72</v>
      </c>
      <c r="B77" s="272">
        <v>5</v>
      </c>
      <c r="C77" s="88">
        <v>0.56399999999999995</v>
      </c>
      <c r="D77" s="89">
        <v>11.700000000000001</v>
      </c>
      <c r="E77" s="88">
        <v>9002.3700000000008</v>
      </c>
      <c r="F77" s="90">
        <v>0.29799999999999999</v>
      </c>
      <c r="G77" s="90">
        <v>0.216</v>
      </c>
      <c r="H77" s="90">
        <v>0.123</v>
      </c>
      <c r="I77" s="90">
        <v>7.0000000000000001E-3</v>
      </c>
      <c r="J77" s="91">
        <v>0.114</v>
      </c>
      <c r="K77" s="91">
        <v>0.61</v>
      </c>
      <c r="L77" s="91">
        <v>0.22800000000000001</v>
      </c>
      <c r="M77" s="91">
        <v>0.224</v>
      </c>
      <c r="N77" s="91">
        <v>0.88500000000000001</v>
      </c>
      <c r="O77" s="91">
        <v>0.753</v>
      </c>
      <c r="P77" s="91">
        <v>6.0999999999999999E-2</v>
      </c>
      <c r="Q77" s="91">
        <v>0.223</v>
      </c>
      <c r="R77" s="92">
        <v>5.0999999999999997E-2</v>
      </c>
      <c r="S77" s="92">
        <v>0.40600000000000003</v>
      </c>
      <c r="T77" s="92">
        <v>0.23400000000000001</v>
      </c>
      <c r="U77" s="92">
        <v>0.34899999999999998</v>
      </c>
      <c r="V77" s="93">
        <v>3.4000000000000002E-2</v>
      </c>
      <c r="W77" s="93">
        <v>0.11</v>
      </c>
      <c r="X77" s="93">
        <v>0.04</v>
      </c>
      <c r="Y77" s="93">
        <v>7.0999999999999994E-2</v>
      </c>
      <c r="Z77" s="94">
        <v>0.42799999999999999</v>
      </c>
      <c r="AB77" s="95">
        <v>6.36</v>
      </c>
      <c r="AC77" s="91">
        <v>0.48</v>
      </c>
    </row>
    <row r="78" spans="1:29" x14ac:dyDescent="0.25">
      <c r="A78" s="214" t="s">
        <v>73</v>
      </c>
      <c r="B78" s="217">
        <v>4</v>
      </c>
      <c r="C78" s="88">
        <v>0.40899999999999997</v>
      </c>
      <c r="D78" s="89">
        <v>16</v>
      </c>
      <c r="E78" s="88">
        <v>17188.64</v>
      </c>
      <c r="F78" s="90">
        <v>0.32900000000000001</v>
      </c>
      <c r="G78" s="90">
        <v>0.14000000000000001</v>
      </c>
      <c r="H78" s="90">
        <v>9.1999999999999998E-2</v>
      </c>
      <c r="I78" s="90">
        <v>2E-3</v>
      </c>
      <c r="J78" s="91">
        <v>7.0000000000000007E-2</v>
      </c>
      <c r="K78" s="91">
        <v>0.33600000000000002</v>
      </c>
      <c r="L78" s="91">
        <v>0.14899999999999999</v>
      </c>
      <c r="M78" s="91">
        <v>0.16200000000000001</v>
      </c>
      <c r="N78" s="91">
        <v>0.79</v>
      </c>
      <c r="O78" s="91">
        <v>0.28499999999999998</v>
      </c>
      <c r="P78" s="91">
        <v>0.59499999999999997</v>
      </c>
      <c r="Q78" s="91">
        <v>5.6000000000000001E-2</v>
      </c>
      <c r="R78" s="92">
        <v>4.5999999999999999E-2</v>
      </c>
      <c r="S78" s="92">
        <v>9.1999999999999998E-2</v>
      </c>
      <c r="T78" s="92">
        <v>0.16800000000000001</v>
      </c>
      <c r="U78" s="92">
        <v>0.19700000000000001</v>
      </c>
      <c r="V78" s="93">
        <v>0.02</v>
      </c>
      <c r="W78" s="93">
        <v>7.4999999999999997E-2</v>
      </c>
      <c r="X78" s="93">
        <v>4.1000000000000002E-2</v>
      </c>
      <c r="Y78" s="93">
        <v>7.8E-2</v>
      </c>
      <c r="Z78" s="94">
        <v>9.9000000000000005E-2</v>
      </c>
      <c r="AB78" s="95">
        <v>7.47</v>
      </c>
      <c r="AC78" s="91">
        <v>0.58599999999999997</v>
      </c>
    </row>
    <row r="79" spans="1:29" x14ac:dyDescent="0.25">
      <c r="A79" s="214" t="s">
        <v>74</v>
      </c>
      <c r="B79" s="272">
        <v>5</v>
      </c>
      <c r="C79" s="88">
        <v>0.46200000000000002</v>
      </c>
      <c r="D79" s="89">
        <v>14.2</v>
      </c>
      <c r="E79" s="88">
        <v>12299.52</v>
      </c>
      <c r="F79" s="90">
        <v>0.26800000000000002</v>
      </c>
      <c r="G79" s="90">
        <v>0.189</v>
      </c>
      <c r="H79" s="90">
        <v>0.124</v>
      </c>
      <c r="I79" s="90">
        <v>2.1999999999999999E-2</v>
      </c>
      <c r="J79" s="91">
        <v>0.107</v>
      </c>
      <c r="K79" s="91">
        <v>0.44</v>
      </c>
      <c r="L79" s="91">
        <v>0.32800000000000001</v>
      </c>
      <c r="M79" s="91">
        <v>0.157</v>
      </c>
      <c r="N79" s="91">
        <v>0.67700000000000005</v>
      </c>
      <c r="O79" s="91">
        <v>0.156</v>
      </c>
      <c r="P79" s="91">
        <v>0.13400000000000001</v>
      </c>
      <c r="Q79" s="91">
        <v>0.158</v>
      </c>
      <c r="R79" s="92">
        <v>0.23</v>
      </c>
      <c r="S79" s="92">
        <v>0.503</v>
      </c>
      <c r="T79" s="92">
        <v>0.28599999999999998</v>
      </c>
      <c r="U79" s="92">
        <v>0.25900000000000001</v>
      </c>
      <c r="V79" s="93">
        <v>7.4999999999999997E-2</v>
      </c>
      <c r="W79" s="93">
        <v>4.5999999999999999E-2</v>
      </c>
      <c r="X79" s="93">
        <v>4.8000000000000001E-2</v>
      </c>
      <c r="Y79" s="93">
        <v>0.122</v>
      </c>
      <c r="Z79" s="94">
        <v>0.65900000000000003</v>
      </c>
      <c r="AB79" s="95">
        <v>6.37</v>
      </c>
      <c r="AC79" s="91">
        <v>0.628</v>
      </c>
    </row>
    <row r="80" spans="1:29" x14ac:dyDescent="0.25">
      <c r="A80" s="214" t="s">
        <v>75</v>
      </c>
      <c r="B80" s="217">
        <v>4</v>
      </c>
      <c r="C80" s="88">
        <v>0.46</v>
      </c>
      <c r="D80" s="89">
        <v>12.9</v>
      </c>
      <c r="E80" s="88">
        <v>11037.14</v>
      </c>
      <c r="F80" s="90">
        <v>0.22900000000000001</v>
      </c>
      <c r="G80" s="90">
        <v>0.17799999999999999</v>
      </c>
      <c r="H80" s="90">
        <v>0.20599999999999999</v>
      </c>
      <c r="I80" s="90">
        <v>1.4999999999999999E-2</v>
      </c>
      <c r="J80" s="91">
        <v>0.14399999999999999</v>
      </c>
      <c r="K80" s="91">
        <v>0.59799999999999998</v>
      </c>
      <c r="L80" s="91">
        <v>0.20499999999999999</v>
      </c>
      <c r="M80" s="91">
        <v>0.121</v>
      </c>
      <c r="N80" s="91">
        <v>0.754</v>
      </c>
      <c r="O80" s="91">
        <v>0.39</v>
      </c>
      <c r="P80" s="91">
        <v>1.7999999999999999E-2</v>
      </c>
      <c r="Q80" s="91">
        <v>0.104</v>
      </c>
      <c r="R80" s="92">
        <v>2.1999999999999999E-2</v>
      </c>
      <c r="S80" s="92">
        <v>0.16900000000000001</v>
      </c>
      <c r="T80" s="92">
        <v>0.11799999999999999</v>
      </c>
      <c r="U80" s="92">
        <v>0.13400000000000001</v>
      </c>
      <c r="V80" s="93">
        <v>8.8999999999999996E-2</v>
      </c>
      <c r="W80" s="93">
        <v>8.6999999999999994E-2</v>
      </c>
      <c r="X80" s="93">
        <v>4.2999999999999997E-2</v>
      </c>
      <c r="Y80" s="93">
        <v>9.1999999999999998E-2</v>
      </c>
      <c r="Z80" s="94">
        <v>0.629</v>
      </c>
      <c r="AB80" s="95">
        <v>6.75</v>
      </c>
      <c r="AC80" s="91">
        <v>0.55900000000000005</v>
      </c>
    </row>
    <row r="81" spans="1:29" x14ac:dyDescent="0.25">
      <c r="A81" s="214" t="s">
        <v>76</v>
      </c>
      <c r="B81" s="217">
        <v>4</v>
      </c>
      <c r="C81" s="88">
        <v>0.45300000000000001</v>
      </c>
      <c r="D81" s="89">
        <v>15.9</v>
      </c>
      <c r="E81" s="88">
        <v>13399.62</v>
      </c>
      <c r="F81" s="90">
        <v>0.39700000000000002</v>
      </c>
      <c r="G81" s="90">
        <v>0.18</v>
      </c>
      <c r="H81" s="90">
        <v>8.8999999999999996E-2</v>
      </c>
      <c r="I81" s="90">
        <v>1.2999999999999999E-2</v>
      </c>
      <c r="J81" s="91">
        <v>7.9000000000000001E-2</v>
      </c>
      <c r="K81" s="91">
        <v>0.154</v>
      </c>
      <c r="L81" s="91">
        <v>0.42499999999999999</v>
      </c>
      <c r="M81" s="91">
        <v>9.9000000000000005E-2</v>
      </c>
      <c r="N81" s="91">
        <v>0.61099999999999999</v>
      </c>
      <c r="O81" s="91">
        <v>0.26700000000000002</v>
      </c>
      <c r="P81" s="91">
        <v>9.2999999999999999E-2</v>
      </c>
      <c r="Q81" s="91">
        <v>4.7E-2</v>
      </c>
      <c r="R81" s="92">
        <v>0.13800000000000001</v>
      </c>
      <c r="S81" s="92">
        <v>0.24</v>
      </c>
      <c r="T81" s="92">
        <v>0.17</v>
      </c>
      <c r="U81" s="92">
        <v>0.373</v>
      </c>
      <c r="V81" s="93">
        <v>0.108</v>
      </c>
      <c r="W81" s="93">
        <v>8.5999999999999993E-2</v>
      </c>
      <c r="X81" s="93">
        <v>7.6999999999999999E-2</v>
      </c>
      <c r="Y81" s="93">
        <v>0.124</v>
      </c>
      <c r="Z81" s="94">
        <v>0.152</v>
      </c>
      <c r="AB81" s="95">
        <v>7.11</v>
      </c>
      <c r="AC81" s="91">
        <v>0.71</v>
      </c>
    </row>
    <row r="82" spans="1:29" x14ac:dyDescent="0.25">
      <c r="A82" s="214" t="s">
        <v>77</v>
      </c>
      <c r="B82" s="215">
        <v>2</v>
      </c>
      <c r="C82" s="88">
        <v>0.311</v>
      </c>
      <c r="D82" s="89">
        <v>29.099999999999998</v>
      </c>
      <c r="E82" s="88">
        <v>29590.49</v>
      </c>
      <c r="F82" s="90">
        <v>0.23100000000000001</v>
      </c>
      <c r="G82" s="90">
        <v>0.34699999999999998</v>
      </c>
      <c r="H82" s="90">
        <v>0.104</v>
      </c>
      <c r="I82" s="90">
        <v>0</v>
      </c>
      <c r="J82" s="91">
        <v>3.5000000000000003E-2</v>
      </c>
      <c r="K82" s="91">
        <v>4.9000000000000002E-2</v>
      </c>
      <c r="L82" s="91">
        <v>0.44700000000000001</v>
      </c>
      <c r="M82" s="91">
        <v>0.182</v>
      </c>
      <c r="N82" s="91">
        <v>0.48899999999999999</v>
      </c>
      <c r="O82" s="91">
        <v>0.13500000000000001</v>
      </c>
      <c r="P82" s="91">
        <v>0.40500000000000003</v>
      </c>
      <c r="Q82" s="91">
        <v>7.1999999999999995E-2</v>
      </c>
      <c r="R82" s="92">
        <v>0</v>
      </c>
      <c r="S82" s="92">
        <v>0.17599999999999999</v>
      </c>
      <c r="T82" s="92">
        <v>0.106</v>
      </c>
      <c r="U82" s="92">
        <v>0.20499999999999999</v>
      </c>
      <c r="V82" s="93">
        <v>0.26800000000000002</v>
      </c>
      <c r="W82" s="93">
        <v>7.5999999999999998E-2</v>
      </c>
      <c r="X82" s="93">
        <v>0.04</v>
      </c>
      <c r="Y82" s="93">
        <v>0.16200000000000001</v>
      </c>
      <c r="Z82" s="94">
        <v>0.78</v>
      </c>
      <c r="AB82" s="95">
        <v>6.79</v>
      </c>
      <c r="AC82" s="91">
        <v>0.55000000000000004</v>
      </c>
    </row>
    <row r="83" spans="1:29" x14ac:dyDescent="0.25">
      <c r="A83" s="214" t="s">
        <v>78</v>
      </c>
      <c r="B83" s="217">
        <v>4</v>
      </c>
      <c r="C83" s="88">
        <v>0.34899999999999998</v>
      </c>
      <c r="D83" s="89">
        <v>25.4</v>
      </c>
      <c r="E83" s="88">
        <v>14249.54</v>
      </c>
      <c r="F83" s="90">
        <v>0.255</v>
      </c>
      <c r="G83" s="90">
        <v>8.5999999999999993E-2</v>
      </c>
      <c r="H83" s="90">
        <v>0.34</v>
      </c>
      <c r="I83" s="90">
        <v>1.9E-2</v>
      </c>
      <c r="J83" s="91">
        <v>7.8E-2</v>
      </c>
      <c r="K83" s="91">
        <v>0.18099999999999999</v>
      </c>
      <c r="L83" s="91">
        <v>0.33400000000000002</v>
      </c>
      <c r="M83" s="91">
        <v>0.14000000000000001</v>
      </c>
      <c r="N83" s="91">
        <v>0.65200000000000002</v>
      </c>
      <c r="O83" s="91">
        <v>0.27700000000000002</v>
      </c>
      <c r="P83" s="91">
        <v>0.185</v>
      </c>
      <c r="Q83" s="91">
        <v>8.8999999999999996E-2</v>
      </c>
      <c r="R83" s="92">
        <v>4.3999999999999997E-2</v>
      </c>
      <c r="S83" s="92">
        <v>0.251</v>
      </c>
      <c r="T83" s="92">
        <v>0.16</v>
      </c>
      <c r="U83" s="92">
        <v>0.25</v>
      </c>
      <c r="V83" s="93">
        <v>0.218</v>
      </c>
      <c r="W83" s="93">
        <v>9.0999999999999998E-2</v>
      </c>
      <c r="X83" s="93">
        <v>4.4999999999999998E-2</v>
      </c>
      <c r="Y83" s="93">
        <v>0.13200000000000001</v>
      </c>
      <c r="Z83" s="94">
        <v>0.36299999999999999</v>
      </c>
      <c r="AB83" s="95">
        <v>7.29</v>
      </c>
      <c r="AC83" s="91">
        <v>0.66</v>
      </c>
    </row>
    <row r="84" spans="1:29" x14ac:dyDescent="0.25">
      <c r="A84" s="214" t="s">
        <v>79</v>
      </c>
      <c r="B84" s="275">
        <v>6</v>
      </c>
      <c r="C84" s="88">
        <v>0.628</v>
      </c>
      <c r="D84" s="89">
        <v>14.7</v>
      </c>
      <c r="E84" s="88">
        <v>15616.48</v>
      </c>
      <c r="F84" s="90">
        <v>0.25</v>
      </c>
      <c r="G84" s="90">
        <v>0.15</v>
      </c>
      <c r="H84" s="90">
        <v>0.245</v>
      </c>
      <c r="I84" s="90">
        <v>1.2999999999999999E-2</v>
      </c>
      <c r="J84" s="91">
        <v>0.161</v>
      </c>
      <c r="K84" s="91">
        <v>0.63200000000000001</v>
      </c>
      <c r="L84" s="91">
        <v>0.36</v>
      </c>
      <c r="M84" s="91">
        <v>0.28199999999999997</v>
      </c>
      <c r="N84" s="91">
        <v>0.88100000000000001</v>
      </c>
      <c r="O84" s="91">
        <v>0.30099999999999999</v>
      </c>
      <c r="P84" s="91">
        <v>2.3E-2</v>
      </c>
      <c r="Q84" s="91">
        <v>8.5000000000000006E-2</v>
      </c>
      <c r="R84" s="92">
        <v>0.113</v>
      </c>
      <c r="S84" s="92">
        <v>0.54600000000000004</v>
      </c>
      <c r="T84" s="92">
        <v>0.27400000000000002</v>
      </c>
      <c r="U84" s="92">
        <v>0.19500000000000001</v>
      </c>
      <c r="V84" s="93">
        <v>6.5000000000000002E-2</v>
      </c>
      <c r="W84" s="93">
        <v>6.4000000000000001E-2</v>
      </c>
      <c r="X84" s="93">
        <v>2.3E-2</v>
      </c>
      <c r="Y84" s="93">
        <v>0.16400000000000001</v>
      </c>
      <c r="Z84" s="94">
        <v>0.751</v>
      </c>
      <c r="AB84" s="95">
        <v>6.77</v>
      </c>
      <c r="AC84" s="91">
        <v>0.46100000000000002</v>
      </c>
    </row>
    <row r="85" spans="1:29" x14ac:dyDescent="0.25">
      <c r="A85" s="214" t="s">
        <v>80</v>
      </c>
      <c r="B85" s="275">
        <v>6</v>
      </c>
      <c r="C85" s="88">
        <v>0.55800000000000005</v>
      </c>
      <c r="D85" s="89">
        <v>19.7</v>
      </c>
      <c r="E85" s="88">
        <v>22229.26</v>
      </c>
      <c r="F85" s="90">
        <v>0.184</v>
      </c>
      <c r="G85" s="90">
        <v>0.24399999999999999</v>
      </c>
      <c r="H85" s="90">
        <v>0.109</v>
      </c>
      <c r="I85" s="90">
        <v>8.0000000000000002E-3</v>
      </c>
      <c r="J85" s="91">
        <v>0.126</v>
      </c>
      <c r="K85" s="91">
        <v>0.57199999999999995</v>
      </c>
      <c r="L85" s="91">
        <v>0.627</v>
      </c>
      <c r="M85" s="91">
        <v>0.38700000000000001</v>
      </c>
      <c r="N85" s="91">
        <v>0.871</v>
      </c>
      <c r="O85" s="91">
        <v>0.251</v>
      </c>
      <c r="P85" s="91">
        <v>8.3000000000000004E-2</v>
      </c>
      <c r="Q85" s="91">
        <v>2.5000000000000001E-2</v>
      </c>
      <c r="R85" s="92">
        <v>0.159</v>
      </c>
      <c r="S85" s="92">
        <v>0.52400000000000002</v>
      </c>
      <c r="T85" s="92">
        <v>0.34899999999999998</v>
      </c>
      <c r="U85" s="92">
        <v>0.13100000000000001</v>
      </c>
      <c r="V85" s="93">
        <v>0.08</v>
      </c>
      <c r="W85" s="93">
        <v>4.9000000000000002E-2</v>
      </c>
      <c r="X85" s="93">
        <v>6.0000000000000001E-3</v>
      </c>
      <c r="Y85" s="93">
        <v>0.221</v>
      </c>
      <c r="Z85" s="94">
        <v>0.96199999999999997</v>
      </c>
      <c r="AB85" s="95">
        <v>6.59</v>
      </c>
      <c r="AC85" s="91">
        <v>0.40400000000000003</v>
      </c>
    </row>
    <row r="86" spans="1:29" x14ac:dyDescent="0.25">
      <c r="A86" s="214" t="s">
        <v>81</v>
      </c>
      <c r="B86" s="275">
        <v>6</v>
      </c>
      <c r="C86" s="88">
        <v>0.39100000000000001</v>
      </c>
      <c r="D86" s="89">
        <v>32.700000000000003</v>
      </c>
      <c r="E86" s="88">
        <v>27159.27</v>
      </c>
      <c r="F86" s="90">
        <v>7.5999999999999998E-2</v>
      </c>
      <c r="G86" s="90">
        <v>0.28999999999999998</v>
      </c>
      <c r="H86" s="90">
        <v>0.23300000000000001</v>
      </c>
      <c r="I86" s="90">
        <v>3.0000000000000001E-3</v>
      </c>
      <c r="J86" s="91">
        <v>7.8E-2</v>
      </c>
      <c r="K86" s="91">
        <v>0.224</v>
      </c>
      <c r="L86" s="91">
        <v>0.50600000000000001</v>
      </c>
      <c r="M86" s="91">
        <v>0.28000000000000003</v>
      </c>
      <c r="N86" s="91">
        <v>0.92100000000000004</v>
      </c>
      <c r="O86" s="91">
        <v>0.27400000000000002</v>
      </c>
      <c r="P86" s="91">
        <v>0.57999999999999996</v>
      </c>
      <c r="Q86" s="91">
        <v>8.9999999999999993E-3</v>
      </c>
      <c r="R86" s="92">
        <v>9.5000000000000001E-2</v>
      </c>
      <c r="S86" s="92">
        <v>0.19</v>
      </c>
      <c r="T86" s="92">
        <v>0.27400000000000002</v>
      </c>
      <c r="U86" s="92">
        <v>0.13700000000000001</v>
      </c>
      <c r="V86" s="93">
        <v>0.313</v>
      </c>
      <c r="W86" s="93">
        <v>7.5999999999999998E-2</v>
      </c>
      <c r="X86" s="93">
        <v>1.7999999999999999E-2</v>
      </c>
      <c r="Y86" s="93">
        <v>0.27900000000000003</v>
      </c>
      <c r="Z86" s="94">
        <v>0.53700000000000003</v>
      </c>
      <c r="AB86" s="95">
        <v>7.23</v>
      </c>
      <c r="AC86" s="91">
        <v>0.71399999999999997</v>
      </c>
    </row>
    <row r="87" spans="1:29" ht="15.75" thickBot="1" x14ac:dyDescent="0.3">
      <c r="A87" s="214" t="s">
        <v>82</v>
      </c>
      <c r="B87" s="218">
        <v>2</v>
      </c>
      <c r="C87" s="88">
        <v>0.33900000000000002</v>
      </c>
      <c r="D87" s="89">
        <v>18</v>
      </c>
      <c r="E87" s="88">
        <v>18363.87</v>
      </c>
      <c r="F87" s="90">
        <v>0.16300000000000001</v>
      </c>
      <c r="G87" s="90">
        <v>0.25700000000000001</v>
      </c>
      <c r="H87" s="90">
        <v>8.7999999999999995E-2</v>
      </c>
      <c r="I87" s="90">
        <v>2E-3</v>
      </c>
      <c r="J87" s="91">
        <v>4.2999999999999997E-2</v>
      </c>
      <c r="K87" s="91">
        <v>0.27100000000000002</v>
      </c>
      <c r="L87" s="91">
        <v>0.35699999999999998</v>
      </c>
      <c r="M87" s="91">
        <v>0.18</v>
      </c>
      <c r="N87" s="91">
        <v>0.84499999999999997</v>
      </c>
      <c r="O87" s="91">
        <v>0.28299999999999997</v>
      </c>
      <c r="P87" s="91">
        <v>4.3999999999999997E-2</v>
      </c>
      <c r="Q87" s="91">
        <v>1.2999999999999999E-2</v>
      </c>
      <c r="R87" s="92">
        <v>1.9E-2</v>
      </c>
      <c r="S87" s="92">
        <v>5.1999999999999998E-2</v>
      </c>
      <c r="T87" s="92">
        <v>0.17399999999999999</v>
      </c>
      <c r="U87" s="92">
        <v>7.3999999999999996E-2</v>
      </c>
      <c r="V87" s="93">
        <v>9.5000000000000001E-2</v>
      </c>
      <c r="W87" s="93">
        <v>4.2000000000000003E-2</v>
      </c>
      <c r="X87" s="93">
        <v>1.2E-2</v>
      </c>
      <c r="Y87" s="93">
        <v>0.19</v>
      </c>
      <c r="Z87" s="94">
        <v>0.58199999999999996</v>
      </c>
      <c r="AB87" s="95">
        <v>7.18</v>
      </c>
      <c r="AC87" s="91">
        <v>0.61399999999999999</v>
      </c>
    </row>
    <row r="88" spans="1:29" ht="15.75" thickBot="1" x14ac:dyDescent="0.3">
      <c r="A88" s="214" t="s">
        <v>83</v>
      </c>
      <c r="B88" s="273">
        <v>6</v>
      </c>
      <c r="C88" s="88">
        <v>0.52300000000000002</v>
      </c>
      <c r="D88" s="89">
        <v>18.099999999999998</v>
      </c>
      <c r="E88" s="88">
        <v>19286.52</v>
      </c>
      <c r="F88" s="90">
        <v>0.22500000000000001</v>
      </c>
      <c r="G88" s="90">
        <v>0.23599999999999999</v>
      </c>
      <c r="H88" s="90">
        <v>0.14399999999999999</v>
      </c>
      <c r="I88" s="90">
        <v>8.0000000000000002E-3</v>
      </c>
      <c r="J88" s="91">
        <v>0.14799999999999999</v>
      </c>
      <c r="K88" s="91">
        <v>0.153</v>
      </c>
      <c r="L88" s="91">
        <v>0.33200000000000002</v>
      </c>
      <c r="M88" s="91">
        <v>0.45500000000000002</v>
      </c>
      <c r="N88" s="91">
        <v>0.92100000000000004</v>
      </c>
      <c r="O88" s="91">
        <v>0.217</v>
      </c>
      <c r="P88" s="91">
        <v>7.3999999999999996E-2</v>
      </c>
      <c r="Q88" s="91">
        <v>3.6999999999999998E-2</v>
      </c>
      <c r="R88" s="92">
        <v>1.9E-2</v>
      </c>
      <c r="S88" s="92">
        <v>0.128</v>
      </c>
      <c r="T88" s="92">
        <v>0.16800000000000001</v>
      </c>
      <c r="U88" s="92">
        <v>0.13500000000000001</v>
      </c>
      <c r="V88" s="93">
        <v>0.17699999999999999</v>
      </c>
      <c r="W88" s="93">
        <v>5.5E-2</v>
      </c>
      <c r="X88" s="93">
        <v>3.1E-2</v>
      </c>
      <c r="Y88" s="93">
        <v>0.253</v>
      </c>
      <c r="Z88" s="94">
        <v>0.879</v>
      </c>
      <c r="AB88" s="95">
        <v>7.18</v>
      </c>
      <c r="AC88" s="91">
        <v>0.40100000000000002</v>
      </c>
    </row>
    <row r="89" spans="1:29" ht="15.75" thickBot="1" x14ac:dyDescent="0.3">
      <c r="A89" s="214" t="s">
        <v>102</v>
      </c>
      <c r="B89" s="220">
        <v>4</v>
      </c>
      <c r="C89" s="88">
        <v>0.45</v>
      </c>
      <c r="D89" s="89">
        <v>16.100000000000001</v>
      </c>
      <c r="E89" s="88">
        <v>12404.84</v>
      </c>
      <c r="F89" s="90">
        <v>0.247</v>
      </c>
      <c r="G89" s="90">
        <v>0.183</v>
      </c>
      <c r="H89" s="90">
        <v>0.42</v>
      </c>
      <c r="I89" s="90">
        <v>3.0000000000000001E-3</v>
      </c>
      <c r="J89" s="91">
        <v>0.10299999999999999</v>
      </c>
      <c r="K89" s="91">
        <v>0.22900000000000001</v>
      </c>
      <c r="L89" s="91">
        <v>0.17599999999999999</v>
      </c>
      <c r="M89" s="91">
        <v>0.156</v>
      </c>
      <c r="N89" s="91">
        <v>0.78200000000000003</v>
      </c>
      <c r="O89" s="91">
        <v>0.443</v>
      </c>
      <c r="P89" s="91">
        <v>0.05</v>
      </c>
      <c r="Q89" s="91">
        <v>0.21</v>
      </c>
      <c r="R89" s="92">
        <v>4.2999999999999997E-2</v>
      </c>
      <c r="S89" s="92">
        <v>9.9000000000000005E-2</v>
      </c>
      <c r="T89" s="92">
        <v>0.129</v>
      </c>
      <c r="U89" s="92">
        <v>0.108</v>
      </c>
      <c r="V89" s="93">
        <v>0.14899999999999999</v>
      </c>
      <c r="W89" s="93">
        <v>9.7000000000000003E-2</v>
      </c>
      <c r="X89" s="93">
        <v>6.0999999999999999E-2</v>
      </c>
      <c r="Y89" s="93">
        <v>0.156</v>
      </c>
      <c r="Z89" s="94">
        <v>0.60299999999999998</v>
      </c>
      <c r="AB89" s="95">
        <v>6.85</v>
      </c>
      <c r="AC89" s="91">
        <v>0.51</v>
      </c>
    </row>
    <row r="90" spans="1:29" ht="15.75" thickBot="1" x14ac:dyDescent="0.3">
      <c r="A90" s="214" t="s">
        <v>85</v>
      </c>
      <c r="B90" s="218">
        <v>2</v>
      </c>
      <c r="C90" s="88">
        <v>0.42699999999999999</v>
      </c>
      <c r="D90" s="89">
        <v>21.9</v>
      </c>
      <c r="E90" s="88">
        <v>25853.200000000001</v>
      </c>
      <c r="F90" s="90">
        <v>0.109</v>
      </c>
      <c r="G90" s="90">
        <v>0.23599999999999999</v>
      </c>
      <c r="H90" s="90">
        <v>5.8999999999999997E-2</v>
      </c>
      <c r="I90" s="90">
        <v>1E-3</v>
      </c>
      <c r="J90" s="91">
        <v>4.7E-2</v>
      </c>
      <c r="K90" s="91">
        <v>0.17899999999999999</v>
      </c>
      <c r="L90" s="91">
        <v>0.41899999999999998</v>
      </c>
      <c r="M90" s="91">
        <v>0.19900000000000001</v>
      </c>
      <c r="N90" s="91">
        <v>0.83499999999999996</v>
      </c>
      <c r="O90" s="91">
        <v>0.13</v>
      </c>
      <c r="P90" s="91">
        <v>0.246</v>
      </c>
      <c r="Q90" s="91">
        <v>3.7999999999999999E-2</v>
      </c>
      <c r="R90" s="92">
        <v>2E-3</v>
      </c>
      <c r="S90" s="92">
        <v>0.10299999999999999</v>
      </c>
      <c r="T90" s="92">
        <v>0.126</v>
      </c>
      <c r="U90" s="92">
        <v>7.0000000000000007E-2</v>
      </c>
      <c r="V90" s="93">
        <v>0.16700000000000001</v>
      </c>
      <c r="W90" s="93">
        <v>3.6999999999999998E-2</v>
      </c>
      <c r="X90" s="93">
        <v>3.0000000000000001E-3</v>
      </c>
      <c r="Y90" s="93">
        <v>0.251</v>
      </c>
      <c r="Z90" s="94">
        <v>0.71499999999999997</v>
      </c>
      <c r="AB90" s="95">
        <v>7.14</v>
      </c>
      <c r="AC90" s="91">
        <v>0.53100000000000003</v>
      </c>
    </row>
    <row r="91" spans="1:29" ht="15.75" thickBot="1" x14ac:dyDescent="0.3">
      <c r="A91" s="214" t="s">
        <v>86</v>
      </c>
      <c r="B91" s="220">
        <v>4</v>
      </c>
      <c r="C91" s="88">
        <v>0.41299999999999998</v>
      </c>
      <c r="D91" s="89">
        <v>17.5</v>
      </c>
      <c r="E91" s="88">
        <v>14011.8</v>
      </c>
      <c r="F91" s="90">
        <v>0.245</v>
      </c>
      <c r="G91" s="90">
        <v>0.129</v>
      </c>
      <c r="H91" s="90">
        <v>0.22800000000000001</v>
      </c>
      <c r="I91" s="90">
        <v>6.0000000000000001E-3</v>
      </c>
      <c r="J91" s="91">
        <v>7.8E-2</v>
      </c>
      <c r="K91" s="91">
        <v>0.13300000000000001</v>
      </c>
      <c r="L91" s="91">
        <v>0.17399999999999999</v>
      </c>
      <c r="M91" s="91">
        <v>0.151</v>
      </c>
      <c r="N91" s="91">
        <v>0.85</v>
      </c>
      <c r="O91" s="91">
        <v>0.33100000000000002</v>
      </c>
      <c r="P91" s="91">
        <v>7.8E-2</v>
      </c>
      <c r="Q91" s="91">
        <v>6.6000000000000003E-2</v>
      </c>
      <c r="R91" s="92">
        <v>0</v>
      </c>
      <c r="S91" s="92">
        <v>5.5E-2</v>
      </c>
      <c r="T91" s="92">
        <v>0.11600000000000001</v>
      </c>
      <c r="U91" s="92">
        <v>0.121</v>
      </c>
      <c r="V91" s="93">
        <v>0.14000000000000001</v>
      </c>
      <c r="W91" s="93">
        <v>9.5000000000000001E-2</v>
      </c>
      <c r="X91" s="93">
        <v>5.3999999999999999E-2</v>
      </c>
      <c r="Y91" s="93">
        <v>0.14499999999999999</v>
      </c>
      <c r="Z91" s="94">
        <v>0.71099999999999997</v>
      </c>
      <c r="AB91" s="95">
        <v>7.33</v>
      </c>
      <c r="AC91" s="91">
        <v>0.67900000000000005</v>
      </c>
    </row>
    <row r="92" spans="1:29" ht="15.75" thickBot="1" x14ac:dyDescent="0.3">
      <c r="A92" s="214" t="s">
        <v>87</v>
      </c>
      <c r="B92" s="273">
        <v>6</v>
      </c>
      <c r="C92" s="88">
        <v>0.378</v>
      </c>
      <c r="D92" s="89">
        <v>14.499999999999998</v>
      </c>
      <c r="E92" s="88">
        <v>10399.82</v>
      </c>
      <c r="F92" s="90">
        <v>9.2999999999999999E-2</v>
      </c>
      <c r="G92" s="90">
        <v>5.7000000000000002E-2</v>
      </c>
      <c r="H92" s="90">
        <v>0.318</v>
      </c>
      <c r="I92" s="90">
        <v>0</v>
      </c>
      <c r="J92" s="91">
        <v>0.02</v>
      </c>
      <c r="K92" s="91">
        <v>0</v>
      </c>
      <c r="L92" s="91">
        <v>0.35099999999999998</v>
      </c>
      <c r="M92" s="91">
        <v>0.436</v>
      </c>
      <c r="N92" s="91">
        <v>0.93899999999999995</v>
      </c>
      <c r="O92" s="91">
        <v>0.46100000000000002</v>
      </c>
      <c r="P92" s="91">
        <v>0.59699999999999998</v>
      </c>
      <c r="Q92" s="91">
        <v>2.5000000000000001E-2</v>
      </c>
      <c r="R92" s="92">
        <v>0</v>
      </c>
      <c r="S92" s="92">
        <v>0.56299999999999994</v>
      </c>
      <c r="T92" s="92">
        <v>0.11600000000000001</v>
      </c>
      <c r="U92" s="92">
        <v>0.19900000000000001</v>
      </c>
      <c r="V92" s="93">
        <v>0.215</v>
      </c>
      <c r="W92" s="93">
        <v>0.11899999999999999</v>
      </c>
      <c r="X92" s="93">
        <v>0</v>
      </c>
      <c r="Y92" s="93">
        <v>0.20300000000000001</v>
      </c>
      <c r="Z92" s="94">
        <v>0.68300000000000005</v>
      </c>
      <c r="AB92" s="95">
        <v>7.13</v>
      </c>
      <c r="AC92" s="91">
        <v>0.79400000000000004</v>
      </c>
    </row>
    <row r="93" spans="1:29" x14ac:dyDescent="0.25">
      <c r="A93" s="214" t="s">
        <v>88</v>
      </c>
      <c r="B93" s="127"/>
      <c r="C93" s="88">
        <v>0.311</v>
      </c>
      <c r="D93" s="89">
        <v>16.900000000000002</v>
      </c>
      <c r="E93" s="88">
        <v>12355.61</v>
      </c>
      <c r="F93" s="90">
        <v>0.26200000000000001</v>
      </c>
      <c r="G93" s="90">
        <v>0</v>
      </c>
      <c r="H93" s="90">
        <v>0.11</v>
      </c>
      <c r="I93" s="90">
        <v>0.04</v>
      </c>
      <c r="J93" s="91">
        <v>0.04</v>
      </c>
      <c r="K93" s="91">
        <v>0.27400000000000002</v>
      </c>
      <c r="L93" s="91">
        <v>0.50900000000000001</v>
      </c>
      <c r="M93" s="91">
        <v>8.5999999999999993E-2</v>
      </c>
      <c r="N93" s="91">
        <v>0.58499999999999996</v>
      </c>
      <c r="O93" s="91">
        <v>0.16600000000000001</v>
      </c>
      <c r="P93" s="91">
        <v>0.17100000000000001</v>
      </c>
      <c r="Q93" s="91">
        <v>0.04</v>
      </c>
      <c r="R93" s="92">
        <v>3.9E-2</v>
      </c>
      <c r="S93" s="92">
        <v>8.5999999999999993E-2</v>
      </c>
      <c r="T93" s="92">
        <v>8.5999999999999993E-2</v>
      </c>
      <c r="U93" s="92">
        <v>0.27</v>
      </c>
      <c r="V93" s="93">
        <v>0</v>
      </c>
      <c r="W93" s="93">
        <v>5.5E-2</v>
      </c>
      <c r="X93" s="93">
        <v>0.01</v>
      </c>
      <c r="Y93" s="93">
        <v>0.13400000000000001</v>
      </c>
      <c r="Z93" s="94">
        <v>0.71799999999999997</v>
      </c>
      <c r="AB93" s="95">
        <v>6.67</v>
      </c>
      <c r="AC93" s="91">
        <v>0.54500000000000004</v>
      </c>
    </row>
    <row r="94" spans="1:29" x14ac:dyDescent="0.25">
      <c r="A94" s="65"/>
      <c r="C94" s="98"/>
      <c r="D94" s="98"/>
      <c r="E94" s="98"/>
      <c r="F94" s="99"/>
      <c r="G94" s="99"/>
      <c r="H94" s="99"/>
      <c r="I94" s="99"/>
      <c r="J94" s="100"/>
      <c r="K94" s="100"/>
      <c r="L94" s="100"/>
      <c r="M94" s="100"/>
      <c r="N94" s="100"/>
      <c r="O94" s="100"/>
      <c r="P94" s="100"/>
      <c r="Q94" s="101"/>
      <c r="R94" s="102"/>
      <c r="S94" s="102"/>
      <c r="T94" s="102"/>
      <c r="U94" s="102"/>
      <c r="V94" s="103"/>
      <c r="W94" s="103"/>
      <c r="X94" s="103"/>
      <c r="Y94" s="103"/>
      <c r="Z94" s="101"/>
      <c r="AB94" s="104"/>
      <c r="AC94" s="101"/>
    </row>
    <row r="95" spans="1:29" x14ac:dyDescent="0.25">
      <c r="A95" s="64" t="s">
        <v>110</v>
      </c>
      <c r="B95" s="67"/>
      <c r="C95" s="105">
        <f>_xlfn.QUARTILE.INC(C6:C93,1)</f>
        <v>0.25600000000000001</v>
      </c>
      <c r="D95" s="105">
        <f>_xlfn.QUARTILE.INC(D6:D93,1)</f>
        <v>14.674999999999999</v>
      </c>
      <c r="E95" s="106">
        <f>_xlfn.QUARTILE.INC(E6:E93,1)</f>
        <v>13852.952499999999</v>
      </c>
      <c r="F95" s="107">
        <f t="shared" ref="F95:Z95" si="0">_xlfn.QUARTILE.INC(F6:F93,1)</f>
        <v>0.14399999999999999</v>
      </c>
      <c r="G95" s="107">
        <f t="shared" si="0"/>
        <v>0.18</v>
      </c>
      <c r="H95" s="107">
        <f t="shared" si="0"/>
        <v>4.7750000000000001E-2</v>
      </c>
      <c r="I95" s="107">
        <f t="shared" si="0"/>
        <v>5.0000000000000001E-3</v>
      </c>
      <c r="J95" s="108">
        <f t="shared" si="0"/>
        <v>4.4749999999999998E-2</v>
      </c>
      <c r="K95" s="108">
        <f t="shared" si="0"/>
        <v>0.11824999999999999</v>
      </c>
      <c r="L95" s="108">
        <f t="shared" si="0"/>
        <v>0.20649999999999999</v>
      </c>
      <c r="M95" s="108">
        <f t="shared" si="0"/>
        <v>3.5999999999999997E-2</v>
      </c>
      <c r="N95" s="108">
        <f t="shared" si="0"/>
        <v>0.56474999999999997</v>
      </c>
      <c r="O95" s="108">
        <f t="shared" si="0"/>
        <v>3.6999999999999998E-2</v>
      </c>
      <c r="P95" s="108">
        <f t="shared" si="0"/>
        <v>3.6499999999999998E-2</v>
      </c>
      <c r="Q95" s="109">
        <f t="shared" si="0"/>
        <v>4.7499999999999999E-3</v>
      </c>
      <c r="R95" s="109">
        <f t="shared" si="0"/>
        <v>2E-3</v>
      </c>
      <c r="S95" s="109">
        <f t="shared" si="0"/>
        <v>4.0250000000000001E-2</v>
      </c>
      <c r="T95" s="109">
        <f t="shared" si="0"/>
        <v>9.1749999999999998E-2</v>
      </c>
      <c r="U95" s="109">
        <f t="shared" si="0"/>
        <v>0.10775</v>
      </c>
      <c r="V95" s="96">
        <f t="shared" si="0"/>
        <v>7.6499999999999999E-2</v>
      </c>
      <c r="W95" s="96">
        <f t="shared" si="0"/>
        <v>4.5749999999999999E-2</v>
      </c>
      <c r="X95" s="96">
        <f t="shared" si="0"/>
        <v>1.4E-2</v>
      </c>
      <c r="Y95" s="96">
        <f t="shared" si="0"/>
        <v>7.5999999999999998E-2</v>
      </c>
      <c r="Z95" s="110">
        <f t="shared" si="0"/>
        <v>0.47399999999999998</v>
      </c>
      <c r="AB95" s="108">
        <f>_xlfn.QUARTILE.INC(AB6:AB93,1)</f>
        <v>6.585</v>
      </c>
      <c r="AC95" s="108">
        <f>_xlfn.QUARTILE.INC(AC6:AC93,1)</f>
        <v>0.50975000000000004</v>
      </c>
    </row>
    <row r="96" spans="1:29" x14ac:dyDescent="0.25">
      <c r="A96" s="64" t="s">
        <v>111</v>
      </c>
      <c r="B96" s="67"/>
      <c r="C96" s="105">
        <f>MEDIAN(C6:C93)</f>
        <v>0.32300000000000001</v>
      </c>
      <c r="D96" s="105">
        <f>MEDIAN(D6:D93)</f>
        <v>16.950000000000003</v>
      </c>
      <c r="E96" s="106">
        <f>MEDIAN(E6:E93)</f>
        <v>17180.535</v>
      </c>
      <c r="F96" s="107">
        <f t="shared" ref="F96:Z96" si="1">MEDIAN(F6:F93)</f>
        <v>0.1925</v>
      </c>
      <c r="G96" s="107">
        <f t="shared" si="1"/>
        <v>0.25700000000000001</v>
      </c>
      <c r="H96" s="107">
        <f t="shared" si="1"/>
        <v>7.4499999999999997E-2</v>
      </c>
      <c r="I96" s="107">
        <f t="shared" si="1"/>
        <v>1.7999999999999999E-2</v>
      </c>
      <c r="J96" s="108">
        <f t="shared" si="1"/>
        <v>8.1000000000000003E-2</v>
      </c>
      <c r="K96" s="108">
        <f t="shared" si="1"/>
        <v>0.36199999999999999</v>
      </c>
      <c r="L96" s="108">
        <f t="shared" si="1"/>
        <v>0.31850000000000001</v>
      </c>
      <c r="M96" s="108">
        <f t="shared" si="1"/>
        <v>6.9500000000000006E-2</v>
      </c>
      <c r="N96" s="108">
        <f t="shared" si="1"/>
        <v>0.65900000000000003</v>
      </c>
      <c r="O96" s="108">
        <f t="shared" si="1"/>
        <v>8.5999999999999993E-2</v>
      </c>
      <c r="P96" s="108">
        <f t="shared" si="1"/>
        <v>6.6000000000000003E-2</v>
      </c>
      <c r="Q96" s="109">
        <f t="shared" si="1"/>
        <v>1.7000000000000001E-2</v>
      </c>
      <c r="R96" s="109">
        <f t="shared" si="1"/>
        <v>1.9E-2</v>
      </c>
      <c r="S96" s="109">
        <f t="shared" si="1"/>
        <v>9.4E-2</v>
      </c>
      <c r="T96" s="109">
        <f t="shared" si="1"/>
        <v>0.13400000000000001</v>
      </c>
      <c r="U96" s="109">
        <f t="shared" si="1"/>
        <v>0.16949999999999998</v>
      </c>
      <c r="V96" s="96">
        <f t="shared" si="1"/>
        <v>0.14150000000000001</v>
      </c>
      <c r="W96" s="96">
        <f t="shared" si="1"/>
        <v>5.6500000000000002E-2</v>
      </c>
      <c r="X96" s="96">
        <f t="shared" si="1"/>
        <v>2.5500000000000002E-2</v>
      </c>
      <c r="Y96" s="96">
        <f t="shared" si="1"/>
        <v>0.1265</v>
      </c>
      <c r="Z96" s="110">
        <f t="shared" si="1"/>
        <v>0.67900000000000005</v>
      </c>
      <c r="AB96" s="108">
        <f>MEDIAN(AB6:AB93)</f>
        <v>6.9249999999999998</v>
      </c>
      <c r="AC96" s="108">
        <f>MEDIAN(AC6:AC93)</f>
        <v>0.57999999999999996</v>
      </c>
    </row>
    <row r="97" spans="1:30" x14ac:dyDescent="0.25">
      <c r="A97" s="64" t="s">
        <v>112</v>
      </c>
      <c r="B97" s="67"/>
      <c r="C97" s="105">
        <f>_xlfn.QUARTILE.INC(C6:C93,3)</f>
        <v>0.40450000000000003</v>
      </c>
      <c r="D97" s="105">
        <f>_xlfn.QUARTILE.INC(D6:D93,3)</f>
        <v>21.3</v>
      </c>
      <c r="E97" s="106">
        <f>_xlfn.QUARTILE.INC(E6:E93,3)</f>
        <v>23206.11</v>
      </c>
      <c r="F97" s="107">
        <f t="shared" ref="F97:Z97" si="2">_xlfn.QUARTILE.INC(F6:F93,3)</f>
        <v>0.25124999999999997</v>
      </c>
      <c r="G97" s="107">
        <f t="shared" si="2"/>
        <v>0.36599999999999999</v>
      </c>
      <c r="H97" s="107">
        <f t="shared" si="2"/>
        <v>0.11975</v>
      </c>
      <c r="I97" s="107">
        <f t="shared" si="2"/>
        <v>4.4249999999999998E-2</v>
      </c>
      <c r="J97" s="108">
        <f t="shared" si="2"/>
        <v>0.14100000000000001</v>
      </c>
      <c r="K97" s="108">
        <f t="shared" si="2"/>
        <v>0.60699999999999998</v>
      </c>
      <c r="L97" s="108">
        <f t="shared" si="2"/>
        <v>0.40825</v>
      </c>
      <c r="M97" s="108">
        <f t="shared" si="2"/>
        <v>0.124</v>
      </c>
      <c r="N97" s="108">
        <f t="shared" si="2"/>
        <v>0.73599999999999999</v>
      </c>
      <c r="O97" s="108">
        <f t="shared" si="2"/>
        <v>0.18925</v>
      </c>
      <c r="P97" s="108">
        <f t="shared" si="2"/>
        <v>0.19225</v>
      </c>
      <c r="Q97" s="109">
        <f t="shared" si="2"/>
        <v>4.1750000000000002E-2</v>
      </c>
      <c r="R97" s="109">
        <f t="shared" si="2"/>
        <v>8.8249999999999995E-2</v>
      </c>
      <c r="S97" s="109">
        <f t="shared" si="2"/>
        <v>0.19725000000000001</v>
      </c>
      <c r="T97" s="109">
        <f t="shared" si="2"/>
        <v>0.19350000000000001</v>
      </c>
      <c r="U97" s="109">
        <f t="shared" si="2"/>
        <v>0.25175000000000003</v>
      </c>
      <c r="V97" s="96">
        <f t="shared" si="2"/>
        <v>0.21575</v>
      </c>
      <c r="W97" s="96">
        <f t="shared" si="2"/>
        <v>0.08</v>
      </c>
      <c r="X97" s="96">
        <f t="shared" si="2"/>
        <v>4.7E-2</v>
      </c>
      <c r="Y97" s="96">
        <f t="shared" si="2"/>
        <v>0.18174999999999999</v>
      </c>
      <c r="Z97" s="110">
        <f t="shared" si="2"/>
        <v>0.80600000000000005</v>
      </c>
      <c r="AB97" s="108">
        <f>_xlfn.QUARTILE.INC(AB6:AB93,3)</f>
        <v>7.24</v>
      </c>
      <c r="AC97" s="108">
        <f>_xlfn.QUARTILE.INC(AC6:AC93,3)</f>
        <v>0.67900000000000005</v>
      </c>
    </row>
    <row r="98" spans="1:30" x14ac:dyDescent="0.25">
      <c r="A98" s="65"/>
      <c r="B98" s="67"/>
      <c r="C98" s="67"/>
      <c r="D98" s="79"/>
      <c r="E98" s="79"/>
      <c r="F98" s="71"/>
      <c r="G98" s="71"/>
      <c r="H98" s="71"/>
      <c r="I98" s="71"/>
      <c r="J98" s="76"/>
      <c r="K98" s="76"/>
      <c r="L98" s="76"/>
      <c r="M98" s="76"/>
      <c r="N98" s="76"/>
      <c r="O98" s="76"/>
      <c r="P98" s="76"/>
      <c r="Q98" s="76"/>
      <c r="R98" s="76"/>
      <c r="S98" s="76"/>
      <c r="T98" s="76"/>
      <c r="U98" s="76"/>
      <c r="V98" s="13"/>
      <c r="W98" s="13"/>
      <c r="X98" s="13"/>
      <c r="Y98" s="13"/>
      <c r="Z98" s="13"/>
      <c r="AA98" s="67"/>
      <c r="AB98" s="67"/>
      <c r="AC98" s="75"/>
      <c r="AD98" s="75"/>
    </row>
    <row r="99" spans="1:30" x14ac:dyDescent="0.25">
      <c r="A99" s="64" t="s">
        <v>157</v>
      </c>
      <c r="B99" s="67"/>
      <c r="C99" s="74">
        <v>0.36</v>
      </c>
      <c r="D99" s="61">
        <v>20.100000000000001</v>
      </c>
      <c r="E99" s="80">
        <v>19617.93</v>
      </c>
      <c r="F99" s="61">
        <v>0.2</v>
      </c>
      <c r="G99" s="61">
        <v>0.24</v>
      </c>
      <c r="H99" s="61">
        <v>0.10400000000000001</v>
      </c>
      <c r="I99" s="61">
        <v>2.7999999999999997E-2</v>
      </c>
      <c r="J99" s="61">
        <v>0.107</v>
      </c>
      <c r="K99" s="61">
        <v>0.35200000000000004</v>
      </c>
      <c r="L99" s="61">
        <v>0.33799999999999997</v>
      </c>
      <c r="M99" s="61">
        <v>0.114</v>
      </c>
      <c r="N99" s="61">
        <v>0.68599999999999994</v>
      </c>
      <c r="O99" s="61">
        <v>0.18</v>
      </c>
      <c r="P99" s="61">
        <v>0.16500000000000001</v>
      </c>
      <c r="Q99" s="61">
        <v>5.5999999999999994E-2</v>
      </c>
      <c r="R99" s="61">
        <v>0.05</v>
      </c>
      <c r="S99" s="61">
        <v>0.157</v>
      </c>
      <c r="T99" s="61">
        <v>0.16899999999999998</v>
      </c>
      <c r="U99" s="61">
        <v>0.191</v>
      </c>
      <c r="V99" s="61">
        <v>0.156</v>
      </c>
      <c r="W99" s="61">
        <v>6.5000000000000002E-2</v>
      </c>
      <c r="X99" s="61">
        <v>3.1E-2</v>
      </c>
      <c r="Y99" s="61">
        <v>0.14799999999999999</v>
      </c>
      <c r="Z99" s="61">
        <v>0.65700000000000003</v>
      </c>
      <c r="AA99" s="67"/>
      <c r="AB99" s="36">
        <v>6.93</v>
      </c>
      <c r="AC99" s="61">
        <v>0.57600000000000007</v>
      </c>
      <c r="AD99" s="75"/>
    </row>
    <row r="101" spans="1:30" ht="90" x14ac:dyDescent="0.25">
      <c r="A101" s="26" t="s">
        <v>177</v>
      </c>
      <c r="B101" s="66"/>
      <c r="C101" s="27" t="s">
        <v>141</v>
      </c>
      <c r="D101" s="27" t="s">
        <v>143</v>
      </c>
      <c r="E101" s="27" t="s">
        <v>142</v>
      </c>
      <c r="F101" s="28" t="s">
        <v>144</v>
      </c>
      <c r="G101" s="28" t="s">
        <v>145</v>
      </c>
      <c r="H101" s="28" t="s">
        <v>146</v>
      </c>
      <c r="I101" s="28" t="s">
        <v>150</v>
      </c>
      <c r="J101" s="33" t="s">
        <v>103</v>
      </c>
      <c r="K101" s="33" t="s">
        <v>104</v>
      </c>
      <c r="L101" s="33" t="s">
        <v>105</v>
      </c>
      <c r="M101" s="33" t="s">
        <v>106</v>
      </c>
      <c r="N101" s="33" t="s">
        <v>128</v>
      </c>
      <c r="O101" s="29" t="s">
        <v>161</v>
      </c>
      <c r="P101" s="29" t="s">
        <v>162</v>
      </c>
      <c r="Q101" s="29" t="s">
        <v>114</v>
      </c>
      <c r="R101" s="29" t="s">
        <v>107</v>
      </c>
      <c r="S101" s="29" t="s">
        <v>108</v>
      </c>
      <c r="T101" s="29" t="s">
        <v>117</v>
      </c>
      <c r="U101" s="29" t="s">
        <v>115</v>
      </c>
      <c r="V101" s="30" t="s">
        <v>147</v>
      </c>
      <c r="W101" s="30" t="s">
        <v>118</v>
      </c>
      <c r="X101" s="30" t="s">
        <v>148</v>
      </c>
      <c r="Y101" s="30" t="s">
        <v>149</v>
      </c>
      <c r="Z101" s="31" t="s">
        <v>130</v>
      </c>
      <c r="AB101" s="21" t="s">
        <v>109</v>
      </c>
      <c r="AC101" s="63" t="s">
        <v>119</v>
      </c>
    </row>
    <row r="102" spans="1:30" x14ac:dyDescent="0.25">
      <c r="A102" s="64" t="s">
        <v>171</v>
      </c>
      <c r="C102" s="85">
        <f t="shared" ref="C102:Z102" si="3">AVERAGEIF($B$6:$B$93,"=1",C6:C93)</f>
        <v>0.25839999999999996</v>
      </c>
      <c r="D102" s="131">
        <f t="shared" si="3"/>
        <v>38.160000000000004</v>
      </c>
      <c r="E102" s="87">
        <f t="shared" si="3"/>
        <v>42532.639999999999</v>
      </c>
      <c r="F102" s="85">
        <f t="shared" si="3"/>
        <v>0.14799999999999999</v>
      </c>
      <c r="G102" s="85">
        <f t="shared" si="3"/>
        <v>0.25224999999999997</v>
      </c>
      <c r="H102" s="85">
        <f t="shared" si="3"/>
        <v>4.3700000000000003E-2</v>
      </c>
      <c r="I102" s="85">
        <f t="shared" si="3"/>
        <v>1.8000000000000002E-3</v>
      </c>
      <c r="J102" s="85">
        <f t="shared" si="3"/>
        <v>3.8100000000000002E-2</v>
      </c>
      <c r="K102" s="85">
        <f t="shared" si="3"/>
        <v>6.7300000000000026E-2</v>
      </c>
      <c r="L102" s="85">
        <f t="shared" si="3"/>
        <v>0.51829999999999998</v>
      </c>
      <c r="M102" s="85">
        <f t="shared" si="3"/>
        <v>0.10129999999999999</v>
      </c>
      <c r="N102" s="85">
        <f t="shared" si="3"/>
        <v>0.67610000000000015</v>
      </c>
      <c r="O102" s="85">
        <f t="shared" si="3"/>
        <v>4.82E-2</v>
      </c>
      <c r="P102" s="85">
        <f t="shared" si="3"/>
        <v>0.50259999999999994</v>
      </c>
      <c r="Q102" s="85">
        <f t="shared" si="3"/>
        <v>2.2699999999999998E-2</v>
      </c>
      <c r="R102" s="85">
        <f t="shared" si="3"/>
        <v>9.7999999999999997E-3</v>
      </c>
      <c r="S102" s="85">
        <f t="shared" si="3"/>
        <v>8.9200000000000002E-2</v>
      </c>
      <c r="T102" s="85">
        <f t="shared" si="3"/>
        <v>0.1782</v>
      </c>
      <c r="U102" s="85">
        <f t="shared" si="3"/>
        <v>0.19889999999999999</v>
      </c>
      <c r="V102" s="85">
        <f t="shared" si="3"/>
        <v>0.28820000000000001</v>
      </c>
      <c r="W102" s="85">
        <f t="shared" si="3"/>
        <v>4.2499999999999996E-2</v>
      </c>
      <c r="X102" s="85">
        <f t="shared" si="3"/>
        <v>1.4400000000000001E-2</v>
      </c>
      <c r="Y102" s="85">
        <f t="shared" si="3"/>
        <v>0.24689999999999998</v>
      </c>
      <c r="Z102" s="85">
        <f t="shared" si="3"/>
        <v>0.70429999999999993</v>
      </c>
      <c r="AB102" s="85">
        <f>AVERAGEIF($B$6:$B$93,"=1",AB6:AB93)</f>
        <v>7.3600000000000012</v>
      </c>
      <c r="AC102" s="85">
        <f>AVERAGEIF($B$6:$B$93,"=1",AC6:AC93)</f>
        <v>0.65739999999999998</v>
      </c>
    </row>
    <row r="103" spans="1:30" x14ac:dyDescent="0.25">
      <c r="A103" s="64" t="s">
        <v>172</v>
      </c>
      <c r="C103" s="85">
        <f t="shared" ref="C103:Z103" si="4">AVERAGEIF($B$6:$B$93,"=2",C6:C93)</f>
        <v>0.30022222222222222</v>
      </c>
      <c r="D103" s="131">
        <f t="shared" si="4"/>
        <v>20.718518518518518</v>
      </c>
      <c r="E103" s="87">
        <f t="shared" si="4"/>
        <v>22345.311111111107</v>
      </c>
      <c r="F103" s="85">
        <f t="shared" si="4"/>
        <v>0.16970370370370372</v>
      </c>
      <c r="G103" s="85">
        <f t="shared" si="4"/>
        <v>0.39503846153846162</v>
      </c>
      <c r="H103" s="85">
        <f t="shared" si="4"/>
        <v>5.5222222222222228E-2</v>
      </c>
      <c r="I103" s="85">
        <f t="shared" si="4"/>
        <v>1.8629629629629635E-2</v>
      </c>
      <c r="J103" s="85">
        <f t="shared" si="4"/>
        <v>7.3703703703703688E-2</v>
      </c>
      <c r="K103" s="85">
        <f t="shared" si="4"/>
        <v>0.25174074074074076</v>
      </c>
      <c r="L103" s="85">
        <f t="shared" si="4"/>
        <v>0.33733333333333326</v>
      </c>
      <c r="M103" s="85">
        <f t="shared" si="4"/>
        <v>7.7333333333333337E-2</v>
      </c>
      <c r="N103" s="85">
        <f t="shared" si="4"/>
        <v>0.64114814814814824</v>
      </c>
      <c r="O103" s="85">
        <f t="shared" si="4"/>
        <v>9.8629629629629623E-2</v>
      </c>
      <c r="P103" s="85">
        <f t="shared" si="4"/>
        <v>0.12003703703703703</v>
      </c>
      <c r="Q103" s="85">
        <f t="shared" si="4"/>
        <v>2.5703703703703701E-2</v>
      </c>
      <c r="R103" s="85">
        <f t="shared" si="4"/>
        <v>3.1814814814814817E-2</v>
      </c>
      <c r="S103" s="85">
        <f t="shared" si="4"/>
        <v>9.1111111111111129E-2</v>
      </c>
      <c r="T103" s="85">
        <f t="shared" si="4"/>
        <v>0.12029629629629625</v>
      </c>
      <c r="U103" s="85">
        <f t="shared" si="4"/>
        <v>0.13203703703703701</v>
      </c>
      <c r="V103" s="85">
        <f t="shared" si="4"/>
        <v>0.19896296296296295</v>
      </c>
      <c r="W103" s="85">
        <f t="shared" si="4"/>
        <v>4.696296296296297E-2</v>
      </c>
      <c r="X103" s="85">
        <f t="shared" si="4"/>
        <v>1.9407407407407411E-2</v>
      </c>
      <c r="Y103" s="85">
        <f t="shared" si="4"/>
        <v>0.16514814814814821</v>
      </c>
      <c r="Z103" s="85">
        <f t="shared" si="4"/>
        <v>0.71385185185185207</v>
      </c>
      <c r="AB103" s="85">
        <f>AVERAGEIF($B$6:$B$93,"=2",AB6:AB93)</f>
        <v>7.0300000000000011</v>
      </c>
      <c r="AC103" s="85">
        <f>AVERAGEIF($B$6:$B$93,"=2",AC6:AC93)</f>
        <v>0.61388888888888871</v>
      </c>
    </row>
    <row r="104" spans="1:30" x14ac:dyDescent="0.25">
      <c r="A104" s="64" t="s">
        <v>173</v>
      </c>
      <c r="C104" s="85">
        <f t="shared" ref="C104:Z104" si="5">AVERAGEIF($B$6:$B$93,"=3",C6:C93)</f>
        <v>0.32179999999999997</v>
      </c>
      <c r="D104" s="131">
        <f t="shared" si="5"/>
        <v>15.430000000000003</v>
      </c>
      <c r="E104" s="87">
        <f t="shared" si="5"/>
        <v>15148.595000000005</v>
      </c>
      <c r="F104" s="85">
        <f t="shared" si="5"/>
        <v>0.22990000000000005</v>
      </c>
      <c r="G104" s="85">
        <f t="shared" si="5"/>
        <v>0.25974999999999998</v>
      </c>
      <c r="H104" s="85">
        <f t="shared" si="5"/>
        <v>7.8850000000000003E-2</v>
      </c>
      <c r="I104" s="85">
        <f t="shared" si="5"/>
        <v>0.13059999999999997</v>
      </c>
      <c r="J104" s="85">
        <f t="shared" si="5"/>
        <v>0.18215000000000001</v>
      </c>
      <c r="K104" s="85">
        <f t="shared" si="5"/>
        <v>0.72330000000000005</v>
      </c>
      <c r="L104" s="85">
        <f t="shared" si="5"/>
        <v>0.24079999999999999</v>
      </c>
      <c r="M104" s="85">
        <f t="shared" si="5"/>
        <v>4.02E-2</v>
      </c>
      <c r="N104" s="85">
        <f t="shared" si="5"/>
        <v>0.53869999999999996</v>
      </c>
      <c r="O104" s="85">
        <f t="shared" si="5"/>
        <v>5.2600000000000001E-2</v>
      </c>
      <c r="P104" s="85">
        <f t="shared" si="5"/>
        <v>5.4450000000000012E-2</v>
      </c>
      <c r="Q104" s="85">
        <f t="shared" si="5"/>
        <v>8.4999999999999989E-3</v>
      </c>
      <c r="R104" s="85">
        <f t="shared" si="5"/>
        <v>0.10125000000000002</v>
      </c>
      <c r="S104" s="85">
        <f t="shared" si="5"/>
        <v>0.10249999999999999</v>
      </c>
      <c r="T104" s="85">
        <f t="shared" si="5"/>
        <v>0.1603</v>
      </c>
      <c r="U104" s="85">
        <f t="shared" si="5"/>
        <v>0.17770000000000002</v>
      </c>
      <c r="V104" s="85">
        <f t="shared" si="5"/>
        <v>0.10450000000000001</v>
      </c>
      <c r="W104" s="85">
        <f t="shared" si="5"/>
        <v>6.2950000000000006E-2</v>
      </c>
      <c r="X104" s="85">
        <f t="shared" si="5"/>
        <v>5.16E-2</v>
      </c>
      <c r="Y104" s="85">
        <f t="shared" si="5"/>
        <v>8.0250000000000016E-2</v>
      </c>
      <c r="Z104" s="85">
        <f t="shared" si="5"/>
        <v>0.623</v>
      </c>
      <c r="AB104" s="85">
        <f>AVERAGEIF($B$6:$B$93,"=3",AB6:AB93)</f>
        <v>6.5340000000000007</v>
      </c>
      <c r="AC104" s="85">
        <f>AVERAGEIF($B$6:$B$93,"=3",AC6:AC93)</f>
        <v>0.55274999999999985</v>
      </c>
    </row>
    <row r="105" spans="1:30" x14ac:dyDescent="0.25">
      <c r="A105" s="64" t="s">
        <v>174</v>
      </c>
      <c r="C105" s="85">
        <f t="shared" ref="C105:Z105" si="6">AVERAGEIF($B$6:$B$93,"=4",C6:C93)</f>
        <v>0.38575000000000004</v>
      </c>
      <c r="D105" s="131">
        <f t="shared" si="6"/>
        <v>15.34375</v>
      </c>
      <c r="E105" s="87">
        <f t="shared" si="6"/>
        <v>13099.855</v>
      </c>
      <c r="F105" s="85">
        <f t="shared" si="6"/>
        <v>0.26168750000000002</v>
      </c>
      <c r="G105" s="85">
        <f t="shared" si="6"/>
        <v>0.2459375</v>
      </c>
      <c r="H105" s="85">
        <f t="shared" si="6"/>
        <v>0.16700000000000004</v>
      </c>
      <c r="I105" s="85">
        <f t="shared" si="6"/>
        <v>1.8500000000000003E-2</v>
      </c>
      <c r="J105" s="85">
        <f t="shared" si="6"/>
        <v>7.7374999999999999E-2</v>
      </c>
      <c r="K105" s="85">
        <f t="shared" si="6"/>
        <v>0.30381249999999999</v>
      </c>
      <c r="L105" s="85">
        <f t="shared" si="6"/>
        <v>0.2071875</v>
      </c>
      <c r="M105" s="85">
        <f t="shared" si="6"/>
        <v>9.0625000000000011E-2</v>
      </c>
      <c r="N105" s="85">
        <f t="shared" si="6"/>
        <v>0.702125</v>
      </c>
      <c r="O105" s="85">
        <f t="shared" si="6"/>
        <v>0.27537500000000004</v>
      </c>
      <c r="P105" s="85">
        <f t="shared" si="6"/>
        <v>8.5750000000000007E-2</v>
      </c>
      <c r="Q105" s="85">
        <f t="shared" si="6"/>
        <v>5.44375E-2</v>
      </c>
      <c r="R105" s="85">
        <f t="shared" si="6"/>
        <v>2.7499999999999997E-2</v>
      </c>
      <c r="S105" s="85">
        <f t="shared" si="6"/>
        <v>0.11456249999999998</v>
      </c>
      <c r="T105" s="85">
        <f t="shared" si="6"/>
        <v>0.1140625</v>
      </c>
      <c r="U105" s="85">
        <f t="shared" si="6"/>
        <v>0.18856250000000002</v>
      </c>
      <c r="V105" s="85">
        <f t="shared" si="6"/>
        <v>8.7999999999999995E-2</v>
      </c>
      <c r="W105" s="85">
        <f t="shared" si="6"/>
        <v>9.375E-2</v>
      </c>
      <c r="X105" s="85">
        <f t="shared" si="6"/>
        <v>4.5499999999999999E-2</v>
      </c>
      <c r="Y105" s="85">
        <f t="shared" si="6"/>
        <v>9.2749999999999985E-2</v>
      </c>
      <c r="Z105" s="85">
        <f t="shared" si="6"/>
        <v>0.42631250000000009</v>
      </c>
      <c r="AB105" s="85">
        <f>AVERAGEIF($B$6:$B$93,"=4",AB6:AB93)</f>
        <v>6.9743749999999993</v>
      </c>
      <c r="AC105" s="85">
        <f>AVERAGEIF($B$6:$B$93,"=4",AC6:AC93)</f>
        <v>0.61424999999999996</v>
      </c>
    </row>
    <row r="106" spans="1:30" x14ac:dyDescent="0.25">
      <c r="A106" s="64" t="s">
        <v>175</v>
      </c>
      <c r="C106" s="85">
        <f t="shared" ref="C106:Z106" si="7">AVERAGEIF($B$6:$B$93,"=5",C6:C93)</f>
        <v>0.40837500000000004</v>
      </c>
      <c r="D106" s="131">
        <f t="shared" si="7"/>
        <v>13.412500000000001</v>
      </c>
      <c r="E106" s="87">
        <f t="shared" si="7"/>
        <v>11233.099999999999</v>
      </c>
      <c r="F106" s="85">
        <f t="shared" si="7"/>
        <v>0.22987500000000002</v>
      </c>
      <c r="G106" s="85">
        <f t="shared" si="7"/>
        <v>0.26924999999999999</v>
      </c>
      <c r="H106" s="85">
        <f t="shared" si="7"/>
        <v>0.119875</v>
      </c>
      <c r="I106" s="85">
        <f t="shared" si="7"/>
        <v>2.2624999999999996E-2</v>
      </c>
      <c r="J106" s="85">
        <f t="shared" si="7"/>
        <v>0.14612499999999998</v>
      </c>
      <c r="K106" s="85">
        <f t="shared" si="7"/>
        <v>0.55012499999999998</v>
      </c>
      <c r="L106" s="85">
        <f t="shared" si="7"/>
        <v>0.30312499999999998</v>
      </c>
      <c r="M106" s="85">
        <f t="shared" si="7"/>
        <v>0.10512500000000001</v>
      </c>
      <c r="N106" s="85">
        <f t="shared" si="7"/>
        <v>0.69762499999999994</v>
      </c>
      <c r="O106" s="85">
        <f t="shared" si="7"/>
        <v>0.28175</v>
      </c>
      <c r="P106" s="85">
        <f t="shared" si="7"/>
        <v>0.12912499999999999</v>
      </c>
      <c r="Q106" s="85">
        <f t="shared" si="7"/>
        <v>0.18200000000000002</v>
      </c>
      <c r="R106" s="85">
        <f t="shared" si="7"/>
        <v>0.10162500000000001</v>
      </c>
      <c r="S106" s="85">
        <f t="shared" si="7"/>
        <v>0.40675</v>
      </c>
      <c r="T106" s="85">
        <f t="shared" si="7"/>
        <v>0.27599999999999997</v>
      </c>
      <c r="U106" s="85">
        <f t="shared" si="7"/>
        <v>0.38250000000000001</v>
      </c>
      <c r="V106" s="85">
        <f t="shared" si="7"/>
        <v>6.8875000000000006E-2</v>
      </c>
      <c r="W106" s="85">
        <f t="shared" si="7"/>
        <v>8.6875000000000008E-2</v>
      </c>
      <c r="X106" s="85">
        <f t="shared" si="7"/>
        <v>5.2124999999999998E-2</v>
      </c>
      <c r="Y106" s="85">
        <f t="shared" si="7"/>
        <v>7.325000000000001E-2</v>
      </c>
      <c r="Z106" s="85">
        <f t="shared" si="7"/>
        <v>0.45499999999999996</v>
      </c>
      <c r="AB106" s="85">
        <f>AVERAGEIF($B$6:$B$93,"=5",AB6:AB93)</f>
        <v>6.7262499999999994</v>
      </c>
      <c r="AC106" s="85">
        <f>AVERAGEIF($B$6:$B$93,"=5",AC6:AC93)</f>
        <v>0.52712499999999995</v>
      </c>
    </row>
    <row r="107" spans="1:30" x14ac:dyDescent="0.25">
      <c r="A107" s="64" t="s">
        <v>178</v>
      </c>
      <c r="B107" s="66"/>
      <c r="C107" s="130">
        <f t="shared" ref="C107:Z107" si="8">AVERAGEIF($B$6:$B$93,"=6",C6:C93)</f>
        <v>0.46600000000000003</v>
      </c>
      <c r="D107" s="132">
        <f t="shared" si="8"/>
        <v>19.933333333333334</v>
      </c>
      <c r="E107" s="133">
        <f t="shared" si="8"/>
        <v>20197.669999999998</v>
      </c>
      <c r="F107" s="130">
        <f t="shared" si="8"/>
        <v>0.14683333333333332</v>
      </c>
      <c r="G107" s="130">
        <f t="shared" si="8"/>
        <v>0.18783333333333332</v>
      </c>
      <c r="H107" s="130">
        <f t="shared" si="8"/>
        <v>0.18816666666666668</v>
      </c>
      <c r="I107" s="130">
        <f t="shared" si="8"/>
        <v>5.5000000000000005E-3</v>
      </c>
      <c r="J107" s="130">
        <f t="shared" si="8"/>
        <v>0.12116666666666666</v>
      </c>
      <c r="K107" s="130">
        <f t="shared" si="8"/>
        <v>0.33849999999999997</v>
      </c>
      <c r="L107" s="130">
        <f t="shared" si="8"/>
        <v>0.44416666666666665</v>
      </c>
      <c r="M107" s="130">
        <f t="shared" si="8"/>
        <v>0.33200000000000002</v>
      </c>
      <c r="N107" s="130">
        <f t="shared" si="8"/>
        <v>0.87316666666666676</v>
      </c>
      <c r="O107" s="130">
        <f t="shared" si="8"/>
        <v>0.2545</v>
      </c>
      <c r="P107" s="130">
        <f t="shared" si="8"/>
        <v>0.27799999999999997</v>
      </c>
      <c r="Q107" s="130">
        <f t="shared" si="8"/>
        <v>3.6166666666666666E-2</v>
      </c>
      <c r="R107" s="130">
        <f t="shared" si="8"/>
        <v>0.11733333333333333</v>
      </c>
      <c r="S107" s="130">
        <f t="shared" si="8"/>
        <v>0.42549999999999999</v>
      </c>
      <c r="T107" s="130">
        <f t="shared" si="8"/>
        <v>0.25766666666666665</v>
      </c>
      <c r="U107" s="130">
        <f t="shared" si="8"/>
        <v>0.17366666666666666</v>
      </c>
      <c r="V107" s="130">
        <f t="shared" si="8"/>
        <v>0.19400000000000003</v>
      </c>
      <c r="W107" s="130">
        <f t="shared" si="8"/>
        <v>6.483333333333334E-2</v>
      </c>
      <c r="X107" s="130">
        <f t="shared" si="8"/>
        <v>1.35E-2</v>
      </c>
      <c r="Y107" s="130">
        <f t="shared" si="8"/>
        <v>0.22833333333333336</v>
      </c>
      <c r="Z107" s="130">
        <f t="shared" si="8"/>
        <v>0.79399999999999993</v>
      </c>
      <c r="AA107" s="126"/>
      <c r="AB107" s="130">
        <f>AVERAGEIF($B$6:$B$93,"=6",AB6:AB93)</f>
        <v>6.9483333333333341</v>
      </c>
      <c r="AC107" s="130">
        <f>AVERAGEIF($B$6:$B$93,"=6",AC6:AC93)</f>
        <v>0.56716666666666671</v>
      </c>
      <c r="AD107" s="126"/>
    </row>
    <row r="108" spans="1:30" x14ac:dyDescent="0.25">
      <c r="B108" s="66"/>
    </row>
    <row r="109" spans="1:30" x14ac:dyDescent="0.25">
      <c r="B109" s="66"/>
    </row>
    <row r="110" spans="1:30" x14ac:dyDescent="0.25">
      <c r="B110" s="66"/>
    </row>
    <row r="111" spans="1:30" x14ac:dyDescent="0.25">
      <c r="B111" s="66"/>
    </row>
    <row r="112" spans="1:30" x14ac:dyDescent="0.25">
      <c r="B112" s="66"/>
      <c r="C112" s="206" t="s">
        <v>181</v>
      </c>
      <c r="D112" s="62" t="s">
        <v>346</v>
      </c>
      <c r="E112" s="140"/>
    </row>
    <row r="113" spans="2:5" x14ac:dyDescent="0.25">
      <c r="B113" s="66"/>
      <c r="C113" s="206"/>
      <c r="D113" s="153" t="s">
        <v>327</v>
      </c>
      <c r="E113" s="140"/>
    </row>
    <row r="114" spans="2:5" x14ac:dyDescent="0.25">
      <c r="B114" s="66"/>
      <c r="C114" s="139"/>
      <c r="D114" s="153" t="s">
        <v>198</v>
      </c>
      <c r="E114" s="140"/>
    </row>
    <row r="115" spans="2:5" x14ac:dyDescent="0.25">
      <c r="B115" s="66"/>
      <c r="C115" s="207" t="s">
        <v>182</v>
      </c>
      <c r="D115" s="155" t="s">
        <v>183</v>
      </c>
      <c r="E115" s="146"/>
    </row>
    <row r="116" spans="2:5" ht="45" x14ac:dyDescent="0.25">
      <c r="B116" s="66"/>
      <c r="C116" s="255" t="s">
        <v>199</v>
      </c>
      <c r="D116" s="155" t="s">
        <v>184</v>
      </c>
      <c r="E116" s="146"/>
    </row>
    <row r="117" spans="2:5" x14ac:dyDescent="0.25">
      <c r="B117" s="66"/>
      <c r="C117" s="144"/>
      <c r="D117" s="155" t="s">
        <v>185</v>
      </c>
      <c r="E117" s="146"/>
    </row>
    <row r="118" spans="2:5" x14ac:dyDescent="0.25">
      <c r="B118" s="66"/>
      <c r="C118" s="144"/>
      <c r="D118" s="155" t="s">
        <v>195</v>
      </c>
      <c r="E118" s="146"/>
    </row>
    <row r="119" spans="2:5" x14ac:dyDescent="0.25">
      <c r="B119" s="66"/>
      <c r="C119" s="144"/>
      <c r="D119" s="155"/>
      <c r="E119" s="146"/>
    </row>
    <row r="120" spans="2:5" ht="15.75" x14ac:dyDescent="0.25">
      <c r="C120" s="206" t="s">
        <v>206</v>
      </c>
      <c r="D120" s="213" t="s">
        <v>202</v>
      </c>
      <c r="E120" s="155" t="s">
        <v>203</v>
      </c>
    </row>
    <row r="121" spans="2:5" ht="15.75" x14ac:dyDescent="0.25">
      <c r="C121" s="212"/>
      <c r="D121" s="213" t="s">
        <v>204</v>
      </c>
      <c r="E121" s="211" t="s">
        <v>207</v>
      </c>
    </row>
    <row r="122" spans="2:5" ht="15.75" x14ac:dyDescent="0.25">
      <c r="C122" s="212"/>
      <c r="D122" s="213" t="s">
        <v>205</v>
      </c>
      <c r="E122" s="139" t="s">
        <v>208</v>
      </c>
    </row>
    <row r="125" spans="2:5" x14ac:dyDescent="0.25">
      <c r="B125" s="66"/>
    </row>
    <row r="126" spans="2:5" x14ac:dyDescent="0.25">
      <c r="B126" s="66"/>
    </row>
    <row r="127" spans="2:5" x14ac:dyDescent="0.25">
      <c r="B127" s="66"/>
    </row>
    <row r="128" spans="2:5" x14ac:dyDescent="0.25">
      <c r="B128" s="66"/>
    </row>
    <row r="129" spans="2:2" x14ac:dyDescent="0.25">
      <c r="B129" s="66"/>
    </row>
    <row r="130" spans="2:2" x14ac:dyDescent="0.25">
      <c r="B130" s="66"/>
    </row>
    <row r="131" spans="2:2" x14ac:dyDescent="0.25">
      <c r="B131" s="66"/>
    </row>
    <row r="132" spans="2:2" x14ac:dyDescent="0.25">
      <c r="B132" s="66"/>
    </row>
    <row r="133" spans="2:2" x14ac:dyDescent="0.25">
      <c r="B133" s="66"/>
    </row>
    <row r="134" spans="2:2" x14ac:dyDescent="0.25">
      <c r="B134" s="66"/>
    </row>
    <row r="135" spans="2:2" x14ac:dyDescent="0.25">
      <c r="B135" s="66"/>
    </row>
    <row r="136" spans="2:2" x14ac:dyDescent="0.25">
      <c r="B136" s="66"/>
    </row>
    <row r="137" spans="2:2" x14ac:dyDescent="0.25">
      <c r="B137" s="66"/>
    </row>
    <row r="138" spans="2:2" x14ac:dyDescent="0.25">
      <c r="B138" s="66"/>
    </row>
    <row r="139" spans="2:2" x14ac:dyDescent="0.25">
      <c r="B139" s="66"/>
    </row>
    <row r="140" spans="2:2" x14ac:dyDescent="0.25">
      <c r="B140" s="66"/>
    </row>
    <row r="141" spans="2:2" x14ac:dyDescent="0.25">
      <c r="B141" s="66"/>
    </row>
    <row r="142" spans="2:2" x14ac:dyDescent="0.25">
      <c r="B142" s="66"/>
    </row>
    <row r="143" spans="2:2" x14ac:dyDescent="0.25">
      <c r="B143" s="66"/>
    </row>
    <row r="144" spans="2:2" x14ac:dyDescent="0.25">
      <c r="B144" s="66"/>
    </row>
    <row r="145" spans="2:2" x14ac:dyDescent="0.25">
      <c r="B145" s="66"/>
    </row>
    <row r="146" spans="2:2" x14ac:dyDescent="0.25">
      <c r="B146" s="66"/>
    </row>
    <row r="147" spans="2:2" x14ac:dyDescent="0.25">
      <c r="B147" s="66"/>
    </row>
    <row r="148" spans="2:2" x14ac:dyDescent="0.25">
      <c r="B148" s="66"/>
    </row>
    <row r="149" spans="2:2" x14ac:dyDescent="0.25">
      <c r="B149" s="66"/>
    </row>
    <row r="150" spans="2:2" x14ac:dyDescent="0.25">
      <c r="B150" s="66"/>
    </row>
    <row r="151" spans="2:2" x14ac:dyDescent="0.25">
      <c r="B151" s="66"/>
    </row>
    <row r="152" spans="2:2" x14ac:dyDescent="0.25">
      <c r="B152" s="66"/>
    </row>
    <row r="153" spans="2:2" x14ac:dyDescent="0.25">
      <c r="B153" s="66"/>
    </row>
    <row r="154" spans="2:2" x14ac:dyDescent="0.25">
      <c r="B154" s="66"/>
    </row>
    <row r="155" spans="2:2" x14ac:dyDescent="0.25">
      <c r="B155" s="66"/>
    </row>
    <row r="156" spans="2:2" x14ac:dyDescent="0.25">
      <c r="B156" s="66"/>
    </row>
    <row r="157" spans="2:2" x14ac:dyDescent="0.25">
      <c r="B157" s="66"/>
    </row>
    <row r="158" spans="2:2" x14ac:dyDescent="0.25">
      <c r="B158" s="66"/>
    </row>
    <row r="159" spans="2:2" x14ac:dyDescent="0.25">
      <c r="B159" s="66"/>
    </row>
    <row r="160" spans="2:2" x14ac:dyDescent="0.25">
      <c r="B160" s="66"/>
    </row>
    <row r="161" spans="2:2" x14ac:dyDescent="0.25">
      <c r="B161" s="66"/>
    </row>
    <row r="162" spans="2:2" x14ac:dyDescent="0.25">
      <c r="B162" s="66"/>
    </row>
    <row r="163" spans="2:2" x14ac:dyDescent="0.25">
      <c r="B163" s="66"/>
    </row>
    <row r="164" spans="2:2" x14ac:dyDescent="0.25">
      <c r="B164" s="66"/>
    </row>
    <row r="165" spans="2:2" x14ac:dyDescent="0.25">
      <c r="B165" s="66"/>
    </row>
    <row r="166" spans="2:2" x14ac:dyDescent="0.25">
      <c r="B166" s="66"/>
    </row>
    <row r="167" spans="2:2" x14ac:dyDescent="0.25">
      <c r="B167" s="66"/>
    </row>
    <row r="168" spans="2:2" x14ac:dyDescent="0.25">
      <c r="B168" s="66"/>
    </row>
    <row r="169" spans="2:2" x14ac:dyDescent="0.25">
      <c r="B169" s="66"/>
    </row>
    <row r="170" spans="2:2" x14ac:dyDescent="0.25">
      <c r="B170" s="66"/>
    </row>
    <row r="171" spans="2:2" x14ac:dyDescent="0.25">
      <c r="B171" s="66"/>
    </row>
    <row r="172" spans="2:2" x14ac:dyDescent="0.25">
      <c r="B172" s="66"/>
    </row>
    <row r="173" spans="2:2" x14ac:dyDescent="0.25">
      <c r="B173" s="66"/>
    </row>
    <row r="174" spans="2:2" x14ac:dyDescent="0.25">
      <c r="B174" s="66"/>
    </row>
    <row r="175" spans="2:2" x14ac:dyDescent="0.25">
      <c r="B175" s="66"/>
    </row>
    <row r="176" spans="2:2" x14ac:dyDescent="0.25">
      <c r="B176" s="66"/>
    </row>
    <row r="177" spans="2:2" x14ac:dyDescent="0.25">
      <c r="B177" s="66"/>
    </row>
    <row r="178" spans="2:2" x14ac:dyDescent="0.25">
      <c r="B178" s="66"/>
    </row>
    <row r="179" spans="2:2" x14ac:dyDescent="0.25">
      <c r="B179" s="66"/>
    </row>
    <row r="180" spans="2:2" x14ac:dyDescent="0.25">
      <c r="B180" s="66"/>
    </row>
    <row r="181" spans="2:2" x14ac:dyDescent="0.25">
      <c r="B181" s="66"/>
    </row>
    <row r="182" spans="2:2" x14ac:dyDescent="0.25">
      <c r="B182" s="66"/>
    </row>
    <row r="183" spans="2:2" x14ac:dyDescent="0.25">
      <c r="B183" s="66"/>
    </row>
    <row r="184" spans="2:2" x14ac:dyDescent="0.25">
      <c r="B184" s="66"/>
    </row>
    <row r="185" spans="2:2" x14ac:dyDescent="0.25">
      <c r="B185" s="66"/>
    </row>
    <row r="186" spans="2:2" x14ac:dyDescent="0.25">
      <c r="B186" s="66"/>
    </row>
    <row r="187" spans="2:2" x14ac:dyDescent="0.25">
      <c r="B187" s="66"/>
    </row>
    <row r="188" spans="2:2" x14ac:dyDescent="0.25">
      <c r="B188" s="66"/>
    </row>
    <row r="189" spans="2:2" x14ac:dyDescent="0.25">
      <c r="B189" s="66"/>
    </row>
    <row r="190" spans="2:2" x14ac:dyDescent="0.25">
      <c r="B190" s="66"/>
    </row>
    <row r="191" spans="2:2" x14ac:dyDescent="0.25">
      <c r="B191" s="66"/>
    </row>
    <row r="192" spans="2:2" x14ac:dyDescent="0.25">
      <c r="B192" s="66"/>
    </row>
    <row r="193" spans="2:2" x14ac:dyDescent="0.25">
      <c r="B193" s="66"/>
    </row>
    <row r="194" spans="2:2" x14ac:dyDescent="0.25">
      <c r="B194" s="66"/>
    </row>
    <row r="195" spans="2:2" x14ac:dyDescent="0.25">
      <c r="B195" s="66"/>
    </row>
    <row r="196" spans="2:2" x14ac:dyDescent="0.25">
      <c r="B196" s="66"/>
    </row>
    <row r="197" spans="2:2" x14ac:dyDescent="0.25">
      <c r="B197" s="66"/>
    </row>
    <row r="198" spans="2:2" x14ac:dyDescent="0.25">
      <c r="B198" s="66"/>
    </row>
    <row r="199" spans="2:2" x14ac:dyDescent="0.25">
      <c r="B199" s="66"/>
    </row>
    <row r="200" spans="2:2" x14ac:dyDescent="0.25">
      <c r="B200" s="66"/>
    </row>
    <row r="201" spans="2:2" x14ac:dyDescent="0.25">
      <c r="B201" s="66"/>
    </row>
    <row r="202" spans="2:2" x14ac:dyDescent="0.25">
      <c r="B202" s="66"/>
    </row>
    <row r="203" spans="2:2" x14ac:dyDescent="0.25">
      <c r="B203" s="66"/>
    </row>
    <row r="204" spans="2:2" x14ac:dyDescent="0.25">
      <c r="B204" s="66"/>
    </row>
    <row r="205" spans="2:2" x14ac:dyDescent="0.25">
      <c r="B205" s="66"/>
    </row>
    <row r="206" spans="2:2" x14ac:dyDescent="0.25">
      <c r="B206" s="66"/>
    </row>
    <row r="207" spans="2:2" x14ac:dyDescent="0.25">
      <c r="B207" s="66"/>
    </row>
    <row r="208" spans="2:2" x14ac:dyDescent="0.25">
      <c r="B208" s="66"/>
    </row>
    <row r="209" spans="2:2" x14ac:dyDescent="0.25">
      <c r="B209" s="66"/>
    </row>
    <row r="210" spans="2:2" x14ac:dyDescent="0.25">
      <c r="B210" s="66"/>
    </row>
    <row r="211" spans="2:2" x14ac:dyDescent="0.25">
      <c r="B211" s="66"/>
    </row>
    <row r="212" spans="2:2" x14ac:dyDescent="0.25">
      <c r="B212" s="66"/>
    </row>
    <row r="213" spans="2:2" x14ac:dyDescent="0.25">
      <c r="B213" s="66"/>
    </row>
    <row r="214" spans="2:2" x14ac:dyDescent="0.25">
      <c r="B214" s="66"/>
    </row>
    <row r="215" spans="2:2" x14ac:dyDescent="0.25">
      <c r="B215" s="66"/>
    </row>
    <row r="216" spans="2:2" x14ac:dyDescent="0.25">
      <c r="B216" s="66"/>
    </row>
    <row r="217" spans="2:2" x14ac:dyDescent="0.25">
      <c r="B217" s="66"/>
    </row>
    <row r="218" spans="2:2" x14ac:dyDescent="0.25">
      <c r="B218" s="66"/>
    </row>
    <row r="219" spans="2:2" x14ac:dyDescent="0.25">
      <c r="B219" s="66"/>
    </row>
    <row r="220" spans="2:2" x14ac:dyDescent="0.25">
      <c r="B220" s="66"/>
    </row>
    <row r="221" spans="2:2" x14ac:dyDescent="0.25">
      <c r="B221" s="66"/>
    </row>
    <row r="222" spans="2:2" x14ac:dyDescent="0.25">
      <c r="B222" s="66"/>
    </row>
    <row r="223" spans="2:2" x14ac:dyDescent="0.25">
      <c r="B223" s="66"/>
    </row>
    <row r="224" spans="2:2" x14ac:dyDescent="0.25">
      <c r="B224" s="66"/>
    </row>
    <row r="225" spans="2:2" x14ac:dyDescent="0.25">
      <c r="B225" s="66"/>
    </row>
    <row r="226" spans="2:2" x14ac:dyDescent="0.25">
      <c r="B226" s="66"/>
    </row>
    <row r="227" spans="2:2" x14ac:dyDescent="0.25">
      <c r="B227" s="66"/>
    </row>
    <row r="228" spans="2:2" x14ac:dyDescent="0.25">
      <c r="B228" s="66"/>
    </row>
    <row r="229" spans="2:2" x14ac:dyDescent="0.25">
      <c r="B229" s="66"/>
    </row>
    <row r="230" spans="2:2" x14ac:dyDescent="0.25">
      <c r="B230" s="66"/>
    </row>
    <row r="231" spans="2:2" x14ac:dyDescent="0.25">
      <c r="B231" s="66"/>
    </row>
    <row r="232" spans="2:2" x14ac:dyDescent="0.25">
      <c r="B232" s="66"/>
    </row>
    <row r="233" spans="2:2" x14ac:dyDescent="0.25">
      <c r="B233" s="66"/>
    </row>
    <row r="234" spans="2:2" x14ac:dyDescent="0.25">
      <c r="B234" s="66"/>
    </row>
    <row r="235" spans="2:2" x14ac:dyDescent="0.25">
      <c r="B235" s="66"/>
    </row>
    <row r="236" spans="2:2" x14ac:dyDescent="0.25">
      <c r="B236" s="66"/>
    </row>
    <row r="237" spans="2:2" x14ac:dyDescent="0.25">
      <c r="B237" s="66"/>
    </row>
    <row r="238" spans="2:2" x14ac:dyDescent="0.25">
      <c r="B238" s="66"/>
    </row>
    <row r="239" spans="2:2" x14ac:dyDescent="0.25">
      <c r="B239" s="66"/>
    </row>
    <row r="240" spans="2:2" x14ac:dyDescent="0.25">
      <c r="B240" s="66"/>
    </row>
    <row r="241" spans="2:2" x14ac:dyDescent="0.25">
      <c r="B241" s="66"/>
    </row>
    <row r="242" spans="2:2" x14ac:dyDescent="0.25">
      <c r="B242" s="66"/>
    </row>
    <row r="243" spans="2:2" x14ac:dyDescent="0.25">
      <c r="B243" s="66"/>
    </row>
    <row r="244" spans="2:2" x14ac:dyDescent="0.25">
      <c r="B244" s="66"/>
    </row>
    <row r="245" spans="2:2" x14ac:dyDescent="0.25">
      <c r="B245" s="66"/>
    </row>
    <row r="246" spans="2:2" x14ac:dyDescent="0.25">
      <c r="B246" s="66"/>
    </row>
    <row r="247" spans="2:2" x14ac:dyDescent="0.25">
      <c r="B247" s="66"/>
    </row>
    <row r="248" spans="2:2" x14ac:dyDescent="0.25">
      <c r="B248" s="66"/>
    </row>
    <row r="249" spans="2:2" x14ac:dyDescent="0.25">
      <c r="B249" s="66"/>
    </row>
    <row r="250" spans="2:2" x14ac:dyDescent="0.25">
      <c r="B250" s="66"/>
    </row>
    <row r="251" spans="2:2" x14ac:dyDescent="0.25">
      <c r="B251" s="66"/>
    </row>
    <row r="252" spans="2:2" x14ac:dyDescent="0.25">
      <c r="B252" s="66"/>
    </row>
    <row r="253" spans="2:2" x14ac:dyDescent="0.25">
      <c r="B253" s="66"/>
    </row>
    <row r="254" spans="2:2" x14ac:dyDescent="0.25">
      <c r="B254" s="66"/>
    </row>
    <row r="255" spans="2:2" x14ac:dyDescent="0.25">
      <c r="B255" s="66"/>
    </row>
    <row r="256" spans="2:2" x14ac:dyDescent="0.25">
      <c r="B256" s="66"/>
    </row>
    <row r="257" spans="2:2" x14ac:dyDescent="0.25">
      <c r="B257" s="66"/>
    </row>
    <row r="258" spans="2:2" x14ac:dyDescent="0.25">
      <c r="B258" s="66"/>
    </row>
    <row r="259" spans="2:2" x14ac:dyDescent="0.25">
      <c r="B259" s="66"/>
    </row>
    <row r="260" spans="2:2" x14ac:dyDescent="0.25">
      <c r="B260" s="66"/>
    </row>
    <row r="261" spans="2:2" x14ac:dyDescent="0.25">
      <c r="B261" s="66"/>
    </row>
    <row r="262" spans="2:2" x14ac:dyDescent="0.25">
      <c r="B262" s="66"/>
    </row>
    <row r="263" spans="2:2" x14ac:dyDescent="0.25">
      <c r="B263" s="66"/>
    </row>
    <row r="264" spans="2:2" x14ac:dyDescent="0.25">
      <c r="B264" s="66"/>
    </row>
    <row r="265" spans="2:2" x14ac:dyDescent="0.25">
      <c r="B265" s="66"/>
    </row>
    <row r="266" spans="2:2" x14ac:dyDescent="0.25">
      <c r="B266" s="66"/>
    </row>
    <row r="267" spans="2:2" x14ac:dyDescent="0.25">
      <c r="B267" s="66"/>
    </row>
    <row r="268" spans="2:2" x14ac:dyDescent="0.25">
      <c r="B268" s="66"/>
    </row>
    <row r="269" spans="2:2" x14ac:dyDescent="0.25">
      <c r="B269" s="66"/>
    </row>
    <row r="270" spans="2:2" x14ac:dyDescent="0.25">
      <c r="B270" s="66"/>
    </row>
    <row r="271" spans="2:2" x14ac:dyDescent="0.25">
      <c r="B271" s="66"/>
    </row>
    <row r="272" spans="2:2" x14ac:dyDescent="0.25">
      <c r="B272" s="66"/>
    </row>
    <row r="273" spans="2:2" x14ac:dyDescent="0.25">
      <c r="B273" s="66"/>
    </row>
    <row r="274" spans="2:2" x14ac:dyDescent="0.25">
      <c r="B274" s="66"/>
    </row>
    <row r="275" spans="2:2" x14ac:dyDescent="0.25">
      <c r="B275" s="66"/>
    </row>
    <row r="276" spans="2:2" x14ac:dyDescent="0.25">
      <c r="B276" s="66"/>
    </row>
    <row r="277" spans="2:2" x14ac:dyDescent="0.25">
      <c r="B277" s="66"/>
    </row>
    <row r="278" spans="2:2" x14ac:dyDescent="0.25">
      <c r="B278" s="66"/>
    </row>
    <row r="279" spans="2:2" x14ac:dyDescent="0.25">
      <c r="B279" s="66"/>
    </row>
    <row r="280" spans="2:2" x14ac:dyDescent="0.25">
      <c r="B280" s="66"/>
    </row>
    <row r="281" spans="2:2" x14ac:dyDescent="0.25">
      <c r="B281" s="66"/>
    </row>
    <row r="282" spans="2:2" x14ac:dyDescent="0.25">
      <c r="B282" s="66"/>
    </row>
    <row r="283" spans="2:2" x14ac:dyDescent="0.25">
      <c r="B283" s="66"/>
    </row>
    <row r="284" spans="2:2" x14ac:dyDescent="0.25">
      <c r="B284" s="66"/>
    </row>
    <row r="285" spans="2:2" x14ac:dyDescent="0.25">
      <c r="B285" s="66"/>
    </row>
    <row r="286" spans="2:2" x14ac:dyDescent="0.25">
      <c r="B286" s="66"/>
    </row>
    <row r="287" spans="2:2" x14ac:dyDescent="0.25">
      <c r="B287" s="66"/>
    </row>
    <row r="288" spans="2:2" x14ac:dyDescent="0.25">
      <c r="B288" s="66"/>
    </row>
    <row r="289" spans="2:2" x14ac:dyDescent="0.25">
      <c r="B289" s="66"/>
    </row>
    <row r="290" spans="2:2" x14ac:dyDescent="0.25">
      <c r="B290" s="66"/>
    </row>
    <row r="291" spans="2:2" x14ac:dyDescent="0.25">
      <c r="B291" s="66"/>
    </row>
    <row r="292" spans="2:2" x14ac:dyDescent="0.25">
      <c r="B292" s="66"/>
    </row>
    <row r="293" spans="2:2" x14ac:dyDescent="0.25">
      <c r="B293" s="66"/>
    </row>
    <row r="294" spans="2:2" x14ac:dyDescent="0.25">
      <c r="B294" s="66"/>
    </row>
    <row r="295" spans="2:2" x14ac:dyDescent="0.25">
      <c r="B295" s="66"/>
    </row>
    <row r="296" spans="2:2" x14ac:dyDescent="0.25">
      <c r="B296" s="66"/>
    </row>
    <row r="297" spans="2:2" x14ac:dyDescent="0.25">
      <c r="B297" s="66"/>
    </row>
    <row r="298" spans="2:2" x14ac:dyDescent="0.25">
      <c r="B298" s="66"/>
    </row>
    <row r="299" spans="2:2" x14ac:dyDescent="0.25">
      <c r="B299" s="66"/>
    </row>
    <row r="300" spans="2:2" x14ac:dyDescent="0.25">
      <c r="B300" s="66"/>
    </row>
    <row r="301" spans="2:2" x14ac:dyDescent="0.25">
      <c r="B301" s="66"/>
    </row>
    <row r="302" spans="2:2" x14ac:dyDescent="0.25">
      <c r="B302" s="66"/>
    </row>
    <row r="303" spans="2:2" x14ac:dyDescent="0.25">
      <c r="B303" s="66"/>
    </row>
    <row r="304" spans="2:2" x14ac:dyDescent="0.25">
      <c r="B304" s="66"/>
    </row>
    <row r="305" spans="2:2" x14ac:dyDescent="0.25">
      <c r="B305" s="66"/>
    </row>
    <row r="306" spans="2:2" x14ac:dyDescent="0.25">
      <c r="B306" s="66"/>
    </row>
    <row r="307" spans="2:2" x14ac:dyDescent="0.25">
      <c r="B307" s="66"/>
    </row>
    <row r="308" spans="2:2" x14ac:dyDescent="0.25">
      <c r="B308" s="66"/>
    </row>
    <row r="309" spans="2:2" x14ac:dyDescent="0.25">
      <c r="B309" s="66"/>
    </row>
    <row r="310" spans="2:2" x14ac:dyDescent="0.25">
      <c r="B310" s="66"/>
    </row>
    <row r="311" spans="2:2" x14ac:dyDescent="0.25">
      <c r="B311" s="66"/>
    </row>
    <row r="312" spans="2:2" x14ac:dyDescent="0.25">
      <c r="B312" s="66"/>
    </row>
    <row r="313" spans="2:2" x14ac:dyDescent="0.25">
      <c r="B313" s="66"/>
    </row>
    <row r="314" spans="2:2" x14ac:dyDescent="0.25">
      <c r="B314" s="66"/>
    </row>
    <row r="315" spans="2:2" x14ac:dyDescent="0.25">
      <c r="B315" s="66"/>
    </row>
    <row r="316" spans="2:2" x14ac:dyDescent="0.25">
      <c r="B316" s="66"/>
    </row>
    <row r="317" spans="2:2" x14ac:dyDescent="0.25">
      <c r="B317" s="66"/>
    </row>
    <row r="318" spans="2:2" x14ac:dyDescent="0.25">
      <c r="B318" s="66"/>
    </row>
    <row r="319" spans="2:2" x14ac:dyDescent="0.25">
      <c r="B319" s="66"/>
    </row>
    <row r="320" spans="2:2" x14ac:dyDescent="0.25">
      <c r="B320" s="66"/>
    </row>
    <row r="321" spans="2:2" x14ac:dyDescent="0.25">
      <c r="B321" s="66"/>
    </row>
    <row r="322" spans="2:2" x14ac:dyDescent="0.25">
      <c r="B322" s="66"/>
    </row>
    <row r="323" spans="2:2" x14ac:dyDescent="0.25">
      <c r="B323" s="66"/>
    </row>
    <row r="324" spans="2:2" x14ac:dyDescent="0.25">
      <c r="B324" s="66"/>
    </row>
    <row r="325" spans="2:2" x14ac:dyDescent="0.25">
      <c r="B325" s="66"/>
    </row>
    <row r="326" spans="2:2" x14ac:dyDescent="0.25">
      <c r="B326" s="66"/>
    </row>
    <row r="327" spans="2:2" x14ac:dyDescent="0.25">
      <c r="B327" s="66"/>
    </row>
    <row r="328" spans="2:2" x14ac:dyDescent="0.25">
      <c r="B328" s="66"/>
    </row>
    <row r="329" spans="2:2" x14ac:dyDescent="0.25">
      <c r="B329" s="66"/>
    </row>
    <row r="330" spans="2:2" x14ac:dyDescent="0.25">
      <c r="B330" s="66"/>
    </row>
    <row r="331" spans="2:2" x14ac:dyDescent="0.25">
      <c r="B331" s="66"/>
    </row>
    <row r="332" spans="2:2" x14ac:dyDescent="0.25">
      <c r="B332" s="66"/>
    </row>
    <row r="333" spans="2:2" x14ac:dyDescent="0.25">
      <c r="B333" s="66"/>
    </row>
    <row r="334" spans="2:2" x14ac:dyDescent="0.25">
      <c r="B334" s="66"/>
    </row>
    <row r="335" spans="2:2" x14ac:dyDescent="0.25">
      <c r="B335" s="66"/>
    </row>
    <row r="336" spans="2:2" x14ac:dyDescent="0.25">
      <c r="B336" s="66"/>
    </row>
    <row r="337" spans="2:2" x14ac:dyDescent="0.25">
      <c r="B337" s="66"/>
    </row>
    <row r="338" spans="2:2" x14ac:dyDescent="0.25">
      <c r="B338" s="66"/>
    </row>
    <row r="339" spans="2:2" x14ac:dyDescent="0.25">
      <c r="B339" s="66"/>
    </row>
    <row r="340" spans="2:2" x14ac:dyDescent="0.25">
      <c r="B340" s="66"/>
    </row>
    <row r="341" spans="2:2" x14ac:dyDescent="0.25">
      <c r="B341" s="66"/>
    </row>
    <row r="342" spans="2:2" x14ac:dyDescent="0.25">
      <c r="B342" s="66"/>
    </row>
    <row r="343" spans="2:2" x14ac:dyDescent="0.25">
      <c r="B343" s="66"/>
    </row>
    <row r="344" spans="2:2" x14ac:dyDescent="0.25">
      <c r="B344" s="66"/>
    </row>
    <row r="345" spans="2:2" x14ac:dyDescent="0.25">
      <c r="B345" s="66"/>
    </row>
    <row r="346" spans="2:2" x14ac:dyDescent="0.25">
      <c r="B346" s="66"/>
    </row>
    <row r="347" spans="2:2" x14ac:dyDescent="0.25">
      <c r="B347" s="66"/>
    </row>
    <row r="348" spans="2:2" x14ac:dyDescent="0.25">
      <c r="B348" s="66"/>
    </row>
    <row r="349" spans="2:2" x14ac:dyDescent="0.25">
      <c r="B349" s="66"/>
    </row>
    <row r="350" spans="2:2" x14ac:dyDescent="0.25">
      <c r="B350" s="66"/>
    </row>
    <row r="351" spans="2:2" x14ac:dyDescent="0.25">
      <c r="B351" s="66"/>
    </row>
    <row r="352" spans="2:2" x14ac:dyDescent="0.25">
      <c r="B352" s="66"/>
    </row>
    <row r="353" spans="2:2" x14ac:dyDescent="0.25">
      <c r="B353" s="66"/>
    </row>
    <row r="354" spans="2:2" x14ac:dyDescent="0.25">
      <c r="B354" s="66"/>
    </row>
    <row r="355" spans="2:2" x14ac:dyDescent="0.25">
      <c r="B355" s="66"/>
    </row>
    <row r="356" spans="2:2" x14ac:dyDescent="0.25">
      <c r="B356" s="66"/>
    </row>
    <row r="357" spans="2:2" x14ac:dyDescent="0.25">
      <c r="B357" s="66"/>
    </row>
    <row r="358" spans="2:2" x14ac:dyDescent="0.25">
      <c r="B358" s="66"/>
    </row>
    <row r="359" spans="2:2" x14ac:dyDescent="0.25">
      <c r="B359" s="66"/>
    </row>
    <row r="360" spans="2:2" x14ac:dyDescent="0.25">
      <c r="B360" s="66"/>
    </row>
    <row r="361" spans="2:2" x14ac:dyDescent="0.25">
      <c r="B361" s="66"/>
    </row>
    <row r="362" spans="2:2" x14ac:dyDescent="0.25">
      <c r="B362" s="66"/>
    </row>
    <row r="363" spans="2:2" x14ac:dyDescent="0.25">
      <c r="B363" s="66"/>
    </row>
    <row r="364" spans="2:2" x14ac:dyDescent="0.25">
      <c r="B364" s="66"/>
    </row>
    <row r="365" spans="2:2" x14ac:dyDescent="0.25">
      <c r="B365" s="66"/>
    </row>
    <row r="366" spans="2:2" x14ac:dyDescent="0.25">
      <c r="B366" s="66"/>
    </row>
    <row r="367" spans="2:2" x14ac:dyDescent="0.25">
      <c r="B367" s="66"/>
    </row>
    <row r="368" spans="2:2" x14ac:dyDescent="0.25">
      <c r="B368" s="66"/>
    </row>
    <row r="369" spans="2:2" x14ac:dyDescent="0.25">
      <c r="B369" s="66"/>
    </row>
    <row r="370" spans="2:2" x14ac:dyDescent="0.25">
      <c r="B370" s="66"/>
    </row>
    <row r="371" spans="2:2" x14ac:dyDescent="0.25">
      <c r="B371" s="66"/>
    </row>
    <row r="372" spans="2:2" x14ac:dyDescent="0.25">
      <c r="B372" s="66"/>
    </row>
    <row r="373" spans="2:2" x14ac:dyDescent="0.25">
      <c r="B373" s="66"/>
    </row>
    <row r="374" spans="2:2" x14ac:dyDescent="0.25">
      <c r="B374" s="66"/>
    </row>
    <row r="375" spans="2:2" x14ac:dyDescent="0.25">
      <c r="B375" s="66"/>
    </row>
    <row r="376" spans="2:2" x14ac:dyDescent="0.25">
      <c r="B376" s="66"/>
    </row>
    <row r="377" spans="2:2" x14ac:dyDescent="0.25">
      <c r="B377" s="66"/>
    </row>
    <row r="378" spans="2:2" x14ac:dyDescent="0.25">
      <c r="B378" s="66"/>
    </row>
    <row r="379" spans="2:2" x14ac:dyDescent="0.25">
      <c r="B379" s="66"/>
    </row>
    <row r="380" spans="2:2" x14ac:dyDescent="0.25">
      <c r="B380" s="66"/>
    </row>
    <row r="381" spans="2:2" x14ac:dyDescent="0.25">
      <c r="B381" s="66"/>
    </row>
    <row r="382" spans="2:2" x14ac:dyDescent="0.25">
      <c r="B382" s="66"/>
    </row>
    <row r="383" spans="2:2" x14ac:dyDescent="0.25">
      <c r="B383" s="66"/>
    </row>
    <row r="384" spans="2:2" x14ac:dyDescent="0.25">
      <c r="B384" s="66"/>
    </row>
    <row r="385" spans="2:2" x14ac:dyDescent="0.25">
      <c r="B385" s="66"/>
    </row>
    <row r="386" spans="2:2" x14ac:dyDescent="0.25">
      <c r="B386" s="66"/>
    </row>
    <row r="387" spans="2:2" x14ac:dyDescent="0.25">
      <c r="B387" s="66"/>
    </row>
    <row r="388" spans="2:2" x14ac:dyDescent="0.25">
      <c r="B388" s="66"/>
    </row>
    <row r="389" spans="2:2" x14ac:dyDescent="0.25">
      <c r="B389" s="66"/>
    </row>
    <row r="390" spans="2:2" x14ac:dyDescent="0.25">
      <c r="B390" s="66"/>
    </row>
    <row r="391" spans="2:2" x14ac:dyDescent="0.25">
      <c r="B391" s="66"/>
    </row>
    <row r="392" spans="2:2" x14ac:dyDescent="0.25">
      <c r="B392" s="66"/>
    </row>
    <row r="393" spans="2:2" x14ac:dyDescent="0.25">
      <c r="B393" s="66"/>
    </row>
    <row r="394" spans="2:2" x14ac:dyDescent="0.25">
      <c r="B394" s="66"/>
    </row>
    <row r="395" spans="2:2" x14ac:dyDescent="0.25">
      <c r="B395" s="66"/>
    </row>
    <row r="396" spans="2:2" x14ac:dyDescent="0.25">
      <c r="B396" s="66"/>
    </row>
    <row r="397" spans="2:2" x14ac:dyDescent="0.25">
      <c r="B397" s="66"/>
    </row>
    <row r="398" spans="2:2" x14ac:dyDescent="0.25">
      <c r="B398" s="66"/>
    </row>
    <row r="399" spans="2:2" x14ac:dyDescent="0.25">
      <c r="B399" s="66"/>
    </row>
    <row r="400" spans="2:2" x14ac:dyDescent="0.25">
      <c r="B400" s="66"/>
    </row>
    <row r="401" spans="2:2" x14ac:dyDescent="0.25">
      <c r="B401" s="66"/>
    </row>
    <row r="402" spans="2:2" x14ac:dyDescent="0.25">
      <c r="B402" s="66"/>
    </row>
    <row r="403" spans="2:2" x14ac:dyDescent="0.25">
      <c r="B403" s="66"/>
    </row>
    <row r="404" spans="2:2" x14ac:dyDescent="0.25">
      <c r="B404" s="66"/>
    </row>
    <row r="405" spans="2:2" x14ac:dyDescent="0.25">
      <c r="B405" s="66"/>
    </row>
    <row r="406" spans="2:2" x14ac:dyDescent="0.25">
      <c r="B406" s="66"/>
    </row>
    <row r="407" spans="2:2" x14ac:dyDescent="0.25">
      <c r="B407" s="66"/>
    </row>
    <row r="408" spans="2:2" x14ac:dyDescent="0.25">
      <c r="B408" s="66"/>
    </row>
    <row r="409" spans="2:2" x14ac:dyDescent="0.25">
      <c r="B409" s="66"/>
    </row>
    <row r="410" spans="2:2" x14ac:dyDescent="0.25">
      <c r="B410" s="66"/>
    </row>
    <row r="411" spans="2:2" x14ac:dyDescent="0.25">
      <c r="B411" s="66"/>
    </row>
    <row r="412" spans="2:2" x14ac:dyDescent="0.25">
      <c r="B412" s="66"/>
    </row>
    <row r="413" spans="2:2" x14ac:dyDescent="0.25">
      <c r="B413" s="66"/>
    </row>
    <row r="414" spans="2:2" x14ac:dyDescent="0.25">
      <c r="B414" s="66"/>
    </row>
    <row r="415" spans="2:2" x14ac:dyDescent="0.25">
      <c r="B415" s="66"/>
    </row>
    <row r="416" spans="2:2" x14ac:dyDescent="0.25">
      <c r="B416" s="66"/>
    </row>
    <row r="417" spans="2:2" x14ac:dyDescent="0.25">
      <c r="B417" s="66"/>
    </row>
    <row r="418" spans="2:2" x14ac:dyDescent="0.25">
      <c r="B418" s="66"/>
    </row>
    <row r="419" spans="2:2" x14ac:dyDescent="0.25">
      <c r="B419" s="66"/>
    </row>
    <row r="420" spans="2:2" x14ac:dyDescent="0.25">
      <c r="B420" s="66"/>
    </row>
    <row r="421" spans="2:2" x14ac:dyDescent="0.25">
      <c r="B421" s="66"/>
    </row>
    <row r="422" spans="2:2" x14ac:dyDescent="0.25">
      <c r="B422" s="66"/>
    </row>
    <row r="423" spans="2:2" x14ac:dyDescent="0.25">
      <c r="B423" s="66"/>
    </row>
    <row r="424" spans="2:2" x14ac:dyDescent="0.25">
      <c r="B424" s="66"/>
    </row>
    <row r="425" spans="2:2" x14ac:dyDescent="0.25">
      <c r="B425" s="66"/>
    </row>
    <row r="426" spans="2:2" x14ac:dyDescent="0.25">
      <c r="B426" s="66"/>
    </row>
    <row r="427" spans="2:2" x14ac:dyDescent="0.25">
      <c r="B427" s="66"/>
    </row>
    <row r="428" spans="2:2" x14ac:dyDescent="0.25">
      <c r="B428" s="66"/>
    </row>
    <row r="429" spans="2:2" x14ac:dyDescent="0.25">
      <c r="B429" s="66"/>
    </row>
    <row r="430" spans="2:2" x14ac:dyDescent="0.25">
      <c r="B430" s="66"/>
    </row>
    <row r="431" spans="2:2" x14ac:dyDescent="0.25">
      <c r="B431" s="66"/>
    </row>
    <row r="432" spans="2:2" x14ac:dyDescent="0.25">
      <c r="B432" s="66"/>
    </row>
    <row r="433" spans="2:2" x14ac:dyDescent="0.25">
      <c r="B433" s="66"/>
    </row>
    <row r="434" spans="2:2" x14ac:dyDescent="0.25">
      <c r="B434" s="66"/>
    </row>
    <row r="435" spans="2:2" x14ac:dyDescent="0.25">
      <c r="B435" s="66"/>
    </row>
    <row r="436" spans="2:2" x14ac:dyDescent="0.25">
      <c r="B436" s="66"/>
    </row>
    <row r="437" spans="2:2" x14ac:dyDescent="0.25">
      <c r="B437" s="66"/>
    </row>
    <row r="438" spans="2:2" x14ac:dyDescent="0.25">
      <c r="B438" s="66"/>
    </row>
    <row r="439" spans="2:2" x14ac:dyDescent="0.25">
      <c r="B439" s="66"/>
    </row>
    <row r="440" spans="2:2" x14ac:dyDescent="0.25">
      <c r="B440" s="66"/>
    </row>
    <row r="441" spans="2:2" x14ac:dyDescent="0.25">
      <c r="B441" s="66"/>
    </row>
    <row r="442" spans="2:2" x14ac:dyDescent="0.25">
      <c r="B442" s="66"/>
    </row>
    <row r="443" spans="2:2" x14ac:dyDescent="0.25">
      <c r="B443" s="66"/>
    </row>
    <row r="444" spans="2:2" x14ac:dyDescent="0.25">
      <c r="B444" s="66"/>
    </row>
    <row r="445" spans="2:2" x14ac:dyDescent="0.25">
      <c r="B445" s="66"/>
    </row>
    <row r="446" spans="2:2" x14ac:dyDescent="0.25">
      <c r="B446" s="66"/>
    </row>
    <row r="447" spans="2:2" x14ac:dyDescent="0.25">
      <c r="B447" s="66"/>
    </row>
    <row r="448" spans="2:2" x14ac:dyDescent="0.25">
      <c r="B448" s="66"/>
    </row>
    <row r="449" spans="2:2" x14ac:dyDescent="0.25">
      <c r="B449" s="66"/>
    </row>
    <row r="450" spans="2:2" x14ac:dyDescent="0.25">
      <c r="B450" s="66"/>
    </row>
    <row r="451" spans="2:2" x14ac:dyDescent="0.25">
      <c r="B451" s="66"/>
    </row>
    <row r="452" spans="2:2" x14ac:dyDescent="0.25">
      <c r="B452" s="66"/>
    </row>
    <row r="453" spans="2:2" x14ac:dyDescent="0.25">
      <c r="B453" s="66"/>
    </row>
    <row r="454" spans="2:2" x14ac:dyDescent="0.25">
      <c r="B454" s="66"/>
    </row>
    <row r="455" spans="2:2" x14ac:dyDescent="0.25">
      <c r="B455" s="66"/>
    </row>
    <row r="456" spans="2:2" x14ac:dyDescent="0.25">
      <c r="B456" s="66"/>
    </row>
    <row r="457" spans="2:2" x14ac:dyDescent="0.25">
      <c r="B457" s="66"/>
    </row>
    <row r="458" spans="2:2" x14ac:dyDescent="0.25">
      <c r="B458" s="66"/>
    </row>
    <row r="459" spans="2:2" x14ac:dyDescent="0.25">
      <c r="B459" s="66"/>
    </row>
    <row r="460" spans="2:2" x14ac:dyDescent="0.25">
      <c r="B460" s="66"/>
    </row>
    <row r="461" spans="2:2" x14ac:dyDescent="0.25">
      <c r="B461" s="66"/>
    </row>
    <row r="462" spans="2:2" x14ac:dyDescent="0.25">
      <c r="B462" s="66"/>
    </row>
    <row r="463" spans="2:2" x14ac:dyDescent="0.25">
      <c r="B463" s="66"/>
    </row>
    <row r="464" spans="2:2" x14ac:dyDescent="0.25">
      <c r="B464" s="66"/>
    </row>
    <row r="465" spans="2:2" x14ac:dyDescent="0.25">
      <c r="B465" s="66"/>
    </row>
    <row r="466" spans="2:2" x14ac:dyDescent="0.25">
      <c r="B466" s="66"/>
    </row>
    <row r="467" spans="2:2" x14ac:dyDescent="0.25">
      <c r="B467" s="66"/>
    </row>
    <row r="468" spans="2:2" x14ac:dyDescent="0.25">
      <c r="B468" s="66"/>
    </row>
    <row r="469" spans="2:2" x14ac:dyDescent="0.25">
      <c r="B469" s="66"/>
    </row>
    <row r="470" spans="2:2" x14ac:dyDescent="0.25">
      <c r="B470" s="66"/>
    </row>
    <row r="471" spans="2:2" x14ac:dyDescent="0.25">
      <c r="B471" s="66"/>
    </row>
    <row r="472" spans="2:2" x14ac:dyDescent="0.25">
      <c r="B472" s="66"/>
    </row>
    <row r="473" spans="2:2" x14ac:dyDescent="0.25">
      <c r="B473" s="66"/>
    </row>
    <row r="474" spans="2:2" x14ac:dyDescent="0.25">
      <c r="B474" s="66"/>
    </row>
    <row r="475" spans="2:2" x14ac:dyDescent="0.25">
      <c r="B475" s="66"/>
    </row>
    <row r="476" spans="2:2" x14ac:dyDescent="0.25">
      <c r="B476" s="66"/>
    </row>
    <row r="477" spans="2:2" x14ac:dyDescent="0.25">
      <c r="B477" s="66"/>
    </row>
    <row r="478" spans="2:2" x14ac:dyDescent="0.25">
      <c r="B478" s="66"/>
    </row>
    <row r="479" spans="2:2" x14ac:dyDescent="0.25">
      <c r="B479" s="66"/>
    </row>
    <row r="480" spans="2:2" x14ac:dyDescent="0.25">
      <c r="B480" s="66"/>
    </row>
    <row r="481" spans="2:2" x14ac:dyDescent="0.25">
      <c r="B481" s="66"/>
    </row>
    <row r="482" spans="2:2" x14ac:dyDescent="0.25">
      <c r="B482" s="66"/>
    </row>
    <row r="483" spans="2:2" x14ac:dyDescent="0.25">
      <c r="B483" s="66"/>
    </row>
    <row r="484" spans="2:2" x14ac:dyDescent="0.25">
      <c r="B484" s="66"/>
    </row>
    <row r="485" spans="2:2" x14ac:dyDescent="0.25">
      <c r="B485" s="66"/>
    </row>
    <row r="486" spans="2:2" x14ac:dyDescent="0.25">
      <c r="B486" s="66"/>
    </row>
    <row r="487" spans="2:2" x14ac:dyDescent="0.25">
      <c r="B487" s="66"/>
    </row>
    <row r="488" spans="2:2" x14ac:dyDescent="0.25">
      <c r="B488" s="66"/>
    </row>
    <row r="489" spans="2:2" x14ac:dyDescent="0.25">
      <c r="B489" s="66"/>
    </row>
    <row r="490" spans="2:2" x14ac:dyDescent="0.25">
      <c r="B490" s="66"/>
    </row>
    <row r="491" spans="2:2" x14ac:dyDescent="0.25">
      <c r="B491" s="66"/>
    </row>
    <row r="492" spans="2:2" x14ac:dyDescent="0.25">
      <c r="B492" s="66"/>
    </row>
    <row r="493" spans="2:2" x14ac:dyDescent="0.25">
      <c r="B493" s="66"/>
    </row>
    <row r="494" spans="2:2" x14ac:dyDescent="0.25">
      <c r="B494" s="66"/>
    </row>
    <row r="495" spans="2:2" x14ac:dyDescent="0.25">
      <c r="B495" s="66"/>
    </row>
    <row r="496" spans="2:2" x14ac:dyDescent="0.25">
      <c r="B496" s="66"/>
    </row>
    <row r="497" spans="2:2" x14ac:dyDescent="0.25">
      <c r="B497" s="66"/>
    </row>
    <row r="498" spans="2:2" x14ac:dyDescent="0.25">
      <c r="B498" s="66"/>
    </row>
    <row r="499" spans="2:2" x14ac:dyDescent="0.25">
      <c r="B499" s="66"/>
    </row>
    <row r="500" spans="2:2" x14ac:dyDescent="0.25">
      <c r="B500" s="66"/>
    </row>
    <row r="501" spans="2:2" x14ac:dyDescent="0.25">
      <c r="B501" s="66"/>
    </row>
    <row r="502" spans="2:2" x14ac:dyDescent="0.25">
      <c r="B502" s="66"/>
    </row>
    <row r="503" spans="2:2" x14ac:dyDescent="0.25">
      <c r="B503" s="66"/>
    </row>
    <row r="504" spans="2:2" x14ac:dyDescent="0.25">
      <c r="B504" s="66"/>
    </row>
    <row r="505" spans="2:2" x14ac:dyDescent="0.25">
      <c r="B505" s="66"/>
    </row>
    <row r="506" spans="2:2" x14ac:dyDescent="0.25">
      <c r="B506" s="66"/>
    </row>
    <row r="507" spans="2:2" x14ac:dyDescent="0.25">
      <c r="B507" s="66"/>
    </row>
    <row r="508" spans="2:2" x14ac:dyDescent="0.25">
      <c r="B508" s="66"/>
    </row>
    <row r="509" spans="2:2" x14ac:dyDescent="0.25">
      <c r="B509" s="66"/>
    </row>
    <row r="510" spans="2:2" x14ac:dyDescent="0.25">
      <c r="B510" s="66"/>
    </row>
    <row r="511" spans="2:2" x14ac:dyDescent="0.25">
      <c r="B511" s="66"/>
    </row>
    <row r="512" spans="2:2" x14ac:dyDescent="0.25">
      <c r="B512" s="66"/>
    </row>
    <row r="513" spans="2:2" x14ac:dyDescent="0.25">
      <c r="B513" s="66"/>
    </row>
    <row r="514" spans="2:2" x14ac:dyDescent="0.25">
      <c r="B514" s="66"/>
    </row>
    <row r="515" spans="2:2" x14ac:dyDescent="0.25">
      <c r="B515" s="66"/>
    </row>
    <row r="516" spans="2:2" x14ac:dyDescent="0.25">
      <c r="B516" s="66"/>
    </row>
    <row r="517" spans="2:2" x14ac:dyDescent="0.25">
      <c r="B517" s="66"/>
    </row>
    <row r="518" spans="2:2" x14ac:dyDescent="0.25">
      <c r="B518" s="66"/>
    </row>
    <row r="519" spans="2:2" x14ac:dyDescent="0.25">
      <c r="B519" s="66"/>
    </row>
    <row r="520" spans="2:2" x14ac:dyDescent="0.25">
      <c r="B520" s="66"/>
    </row>
    <row r="521" spans="2:2" x14ac:dyDescent="0.25">
      <c r="B521" s="66"/>
    </row>
    <row r="522" spans="2:2" x14ac:dyDescent="0.25">
      <c r="B522" s="66"/>
    </row>
    <row r="523" spans="2:2" x14ac:dyDescent="0.25">
      <c r="B523" s="66"/>
    </row>
    <row r="524" spans="2:2" x14ac:dyDescent="0.25">
      <c r="B524" s="66"/>
    </row>
    <row r="525" spans="2:2" x14ac:dyDescent="0.25">
      <c r="B525" s="66"/>
    </row>
    <row r="526" spans="2:2" x14ac:dyDescent="0.25">
      <c r="B526" s="66"/>
    </row>
    <row r="527" spans="2:2" x14ac:dyDescent="0.25">
      <c r="B527" s="66"/>
    </row>
    <row r="528" spans="2:2" x14ac:dyDescent="0.25">
      <c r="B528" s="66"/>
    </row>
    <row r="529" spans="2:2" x14ac:dyDescent="0.25">
      <c r="B529" s="66"/>
    </row>
    <row r="530" spans="2:2" x14ac:dyDescent="0.25">
      <c r="B530" s="66"/>
    </row>
    <row r="531" spans="2:2" x14ac:dyDescent="0.25">
      <c r="B531" s="66"/>
    </row>
    <row r="532" spans="2:2" x14ac:dyDescent="0.25">
      <c r="B532" s="66"/>
    </row>
    <row r="533" spans="2:2" x14ac:dyDescent="0.25">
      <c r="B533" s="66"/>
    </row>
    <row r="534" spans="2:2" x14ac:dyDescent="0.25">
      <c r="B534" s="66"/>
    </row>
    <row r="535" spans="2:2" x14ac:dyDescent="0.25">
      <c r="B535" s="66"/>
    </row>
    <row r="536" spans="2:2" x14ac:dyDescent="0.25">
      <c r="B536" s="66"/>
    </row>
    <row r="537" spans="2:2" x14ac:dyDescent="0.25">
      <c r="B537" s="66"/>
    </row>
    <row r="538" spans="2:2" x14ac:dyDescent="0.25">
      <c r="B538" s="66"/>
    </row>
    <row r="539" spans="2:2" x14ac:dyDescent="0.25">
      <c r="B539" s="66"/>
    </row>
    <row r="540" spans="2:2" x14ac:dyDescent="0.25">
      <c r="B540" s="66"/>
    </row>
    <row r="541" spans="2:2" x14ac:dyDescent="0.25">
      <c r="B541" s="66"/>
    </row>
    <row r="542" spans="2:2" x14ac:dyDescent="0.25">
      <c r="B542" s="66"/>
    </row>
    <row r="543" spans="2:2" x14ac:dyDescent="0.25">
      <c r="B543" s="66"/>
    </row>
    <row r="544" spans="2:2" x14ac:dyDescent="0.25">
      <c r="B544" s="66"/>
    </row>
    <row r="545" spans="2:2" x14ac:dyDescent="0.25">
      <c r="B545" s="66"/>
    </row>
    <row r="546" spans="2:2" x14ac:dyDescent="0.25">
      <c r="B546" s="66"/>
    </row>
    <row r="547" spans="2:2" x14ac:dyDescent="0.25">
      <c r="B547" s="66"/>
    </row>
    <row r="548" spans="2:2" x14ac:dyDescent="0.25">
      <c r="B548" s="66"/>
    </row>
    <row r="549" spans="2:2" x14ac:dyDescent="0.25">
      <c r="B549" s="66"/>
    </row>
    <row r="550" spans="2:2" x14ac:dyDescent="0.25">
      <c r="B550" s="66"/>
    </row>
    <row r="551" spans="2:2" x14ac:dyDescent="0.25">
      <c r="B551" s="66"/>
    </row>
    <row r="552" spans="2:2" x14ac:dyDescent="0.25">
      <c r="B552" s="66"/>
    </row>
    <row r="553" spans="2:2" x14ac:dyDescent="0.25">
      <c r="B553" s="66"/>
    </row>
    <row r="554" spans="2:2" x14ac:dyDescent="0.25">
      <c r="B554" s="66"/>
    </row>
    <row r="555" spans="2:2" x14ac:dyDescent="0.25">
      <c r="B555" s="66"/>
    </row>
    <row r="556" spans="2:2" x14ac:dyDescent="0.25">
      <c r="B556" s="66"/>
    </row>
    <row r="557" spans="2:2" x14ac:dyDescent="0.25">
      <c r="B557" s="66"/>
    </row>
    <row r="558" spans="2:2" x14ac:dyDescent="0.25">
      <c r="B558" s="66"/>
    </row>
    <row r="559" spans="2:2" x14ac:dyDescent="0.25">
      <c r="B559" s="66"/>
    </row>
    <row r="560" spans="2:2" x14ac:dyDescent="0.25">
      <c r="B560" s="66"/>
    </row>
    <row r="561" spans="2:2" x14ac:dyDescent="0.25">
      <c r="B561" s="66"/>
    </row>
    <row r="562" spans="2:2" x14ac:dyDescent="0.25">
      <c r="B562" s="66"/>
    </row>
    <row r="563" spans="2:2" x14ac:dyDescent="0.25">
      <c r="B563" s="66"/>
    </row>
    <row r="564" spans="2:2" x14ac:dyDescent="0.25">
      <c r="B564" s="66"/>
    </row>
    <row r="565" spans="2:2" x14ac:dyDescent="0.25">
      <c r="B565" s="66"/>
    </row>
    <row r="566" spans="2:2" x14ac:dyDescent="0.25">
      <c r="B566" s="66"/>
    </row>
    <row r="567" spans="2:2" x14ac:dyDescent="0.25">
      <c r="B567" s="66"/>
    </row>
    <row r="568" spans="2:2" x14ac:dyDescent="0.25">
      <c r="B568" s="66"/>
    </row>
    <row r="569" spans="2:2" x14ac:dyDescent="0.25">
      <c r="B569" s="66"/>
    </row>
    <row r="570" spans="2:2" x14ac:dyDescent="0.25">
      <c r="B570" s="66"/>
    </row>
    <row r="571" spans="2:2" x14ac:dyDescent="0.25">
      <c r="B571" s="66"/>
    </row>
    <row r="572" spans="2:2" x14ac:dyDescent="0.25">
      <c r="B572" s="66"/>
    </row>
    <row r="573" spans="2:2" x14ac:dyDescent="0.25">
      <c r="B573" s="66"/>
    </row>
    <row r="574" spans="2:2" x14ac:dyDescent="0.25">
      <c r="B574" s="66"/>
    </row>
    <row r="575" spans="2:2" x14ac:dyDescent="0.25">
      <c r="B575" s="66"/>
    </row>
    <row r="576" spans="2:2" x14ac:dyDescent="0.25">
      <c r="B576" s="66"/>
    </row>
    <row r="577" spans="2:2" x14ac:dyDescent="0.25">
      <c r="B577" s="66"/>
    </row>
    <row r="578" spans="2:2" x14ac:dyDescent="0.25">
      <c r="B578" s="66"/>
    </row>
    <row r="579" spans="2:2" x14ac:dyDescent="0.25">
      <c r="B579" s="66"/>
    </row>
    <row r="580" spans="2:2" x14ac:dyDescent="0.25">
      <c r="B580" s="66"/>
    </row>
    <row r="581" spans="2:2" x14ac:dyDescent="0.25">
      <c r="B581" s="66"/>
    </row>
    <row r="582" spans="2:2" x14ac:dyDescent="0.25">
      <c r="B582" s="66"/>
    </row>
    <row r="583" spans="2:2" x14ac:dyDescent="0.25">
      <c r="B583" s="66"/>
    </row>
    <row r="584" spans="2:2" x14ac:dyDescent="0.25">
      <c r="B584" s="66"/>
    </row>
    <row r="585" spans="2:2" x14ac:dyDescent="0.25">
      <c r="B585" s="66"/>
    </row>
    <row r="586" spans="2:2" x14ac:dyDescent="0.25">
      <c r="B586" s="66"/>
    </row>
    <row r="587" spans="2:2" x14ac:dyDescent="0.25">
      <c r="B587" s="66"/>
    </row>
    <row r="588" spans="2:2" x14ac:dyDescent="0.25">
      <c r="B588" s="66"/>
    </row>
    <row r="589" spans="2:2" x14ac:dyDescent="0.25">
      <c r="B589" s="66"/>
    </row>
    <row r="590" spans="2:2" x14ac:dyDescent="0.25">
      <c r="B590" s="66"/>
    </row>
    <row r="591" spans="2:2" x14ac:dyDescent="0.25">
      <c r="B591" s="66"/>
    </row>
    <row r="592" spans="2:2" x14ac:dyDescent="0.25">
      <c r="B592" s="66"/>
    </row>
    <row r="593" spans="2:2" x14ac:dyDescent="0.25">
      <c r="B593" s="66"/>
    </row>
    <row r="594" spans="2:2" x14ac:dyDescent="0.25">
      <c r="B594" s="66"/>
    </row>
    <row r="595" spans="2:2" x14ac:dyDescent="0.25">
      <c r="B595" s="66"/>
    </row>
    <row r="596" spans="2:2" x14ac:dyDescent="0.25">
      <c r="B596" s="66"/>
    </row>
    <row r="597" spans="2:2" x14ac:dyDescent="0.25">
      <c r="B597" s="66"/>
    </row>
    <row r="598" spans="2:2" x14ac:dyDescent="0.25">
      <c r="B598" s="66"/>
    </row>
    <row r="599" spans="2:2" x14ac:dyDescent="0.25">
      <c r="B599" s="66"/>
    </row>
    <row r="600" spans="2:2" x14ac:dyDescent="0.25">
      <c r="B600" s="66"/>
    </row>
    <row r="601" spans="2:2" x14ac:dyDescent="0.25">
      <c r="B601" s="66"/>
    </row>
    <row r="602" spans="2:2" x14ac:dyDescent="0.25">
      <c r="B602" s="66"/>
    </row>
    <row r="603" spans="2:2" x14ac:dyDescent="0.25">
      <c r="B603" s="66"/>
    </row>
    <row r="604" spans="2:2" x14ac:dyDescent="0.25">
      <c r="B604" s="66"/>
    </row>
    <row r="605" spans="2:2" x14ac:dyDescent="0.25">
      <c r="B605" s="66"/>
    </row>
    <row r="606" spans="2:2" x14ac:dyDescent="0.25">
      <c r="B606" s="66"/>
    </row>
    <row r="607" spans="2:2" x14ac:dyDescent="0.25">
      <c r="B607" s="66"/>
    </row>
    <row r="608" spans="2:2" x14ac:dyDescent="0.25">
      <c r="B608" s="66"/>
    </row>
    <row r="609" spans="2:2" x14ac:dyDescent="0.25">
      <c r="B609" s="66"/>
    </row>
    <row r="610" spans="2:2" x14ac:dyDescent="0.25">
      <c r="B610" s="66"/>
    </row>
    <row r="611" spans="2:2" x14ac:dyDescent="0.25">
      <c r="B611" s="66"/>
    </row>
    <row r="612" spans="2:2" x14ac:dyDescent="0.25">
      <c r="B612" s="66"/>
    </row>
    <row r="613" spans="2:2" x14ac:dyDescent="0.25">
      <c r="B613" s="66"/>
    </row>
    <row r="614" spans="2:2" x14ac:dyDescent="0.25">
      <c r="B614" s="66"/>
    </row>
    <row r="615" spans="2:2" x14ac:dyDescent="0.25">
      <c r="B615" s="66"/>
    </row>
    <row r="616" spans="2:2" x14ac:dyDescent="0.25">
      <c r="B616" s="66"/>
    </row>
    <row r="617" spans="2:2" x14ac:dyDescent="0.25">
      <c r="B617" s="66"/>
    </row>
    <row r="618" spans="2:2" x14ac:dyDescent="0.25">
      <c r="B618" s="66"/>
    </row>
    <row r="619" spans="2:2" x14ac:dyDescent="0.25">
      <c r="B619" s="66"/>
    </row>
    <row r="620" spans="2:2" x14ac:dyDescent="0.25">
      <c r="B620" s="66"/>
    </row>
    <row r="621" spans="2:2" x14ac:dyDescent="0.25">
      <c r="B621" s="66"/>
    </row>
    <row r="622" spans="2:2" x14ac:dyDescent="0.25">
      <c r="B622" s="66"/>
    </row>
    <row r="623" spans="2:2" x14ac:dyDescent="0.25">
      <c r="B623" s="66"/>
    </row>
    <row r="624" spans="2:2" x14ac:dyDescent="0.25">
      <c r="B624" s="66"/>
    </row>
    <row r="625" spans="2:2" x14ac:dyDescent="0.25">
      <c r="B625" s="66"/>
    </row>
    <row r="626" spans="2:2" x14ac:dyDescent="0.25">
      <c r="B626" s="66"/>
    </row>
    <row r="627" spans="2:2" x14ac:dyDescent="0.25">
      <c r="B627" s="66"/>
    </row>
    <row r="628" spans="2:2" x14ac:dyDescent="0.25">
      <c r="B628" s="66"/>
    </row>
    <row r="629" spans="2:2" x14ac:dyDescent="0.25">
      <c r="B629" s="66"/>
    </row>
    <row r="630" spans="2:2" x14ac:dyDescent="0.25">
      <c r="B630" s="66"/>
    </row>
    <row r="631" spans="2:2" x14ac:dyDescent="0.25">
      <c r="B631" s="66"/>
    </row>
    <row r="632" spans="2:2" x14ac:dyDescent="0.25">
      <c r="B632" s="66"/>
    </row>
    <row r="633" spans="2:2" x14ac:dyDescent="0.25">
      <c r="B633" s="66"/>
    </row>
    <row r="634" spans="2:2" x14ac:dyDescent="0.25">
      <c r="B634" s="66"/>
    </row>
    <row r="635" spans="2:2" x14ac:dyDescent="0.25">
      <c r="B635" s="66"/>
    </row>
    <row r="636" spans="2:2" x14ac:dyDescent="0.25">
      <c r="B636" s="66"/>
    </row>
    <row r="637" spans="2:2" x14ac:dyDescent="0.25">
      <c r="B637" s="66"/>
    </row>
    <row r="638" spans="2:2" x14ac:dyDescent="0.25">
      <c r="B638" s="66"/>
    </row>
    <row r="639" spans="2:2" x14ac:dyDescent="0.25">
      <c r="B639" s="66"/>
    </row>
    <row r="640" spans="2:2" x14ac:dyDescent="0.25">
      <c r="B640" s="66"/>
    </row>
    <row r="641" spans="2:2" x14ac:dyDescent="0.25">
      <c r="B641" s="66"/>
    </row>
    <row r="642" spans="2:2" x14ac:dyDescent="0.25">
      <c r="B642" s="66"/>
    </row>
    <row r="643" spans="2:2" x14ac:dyDescent="0.25">
      <c r="B643" s="66"/>
    </row>
    <row r="644" spans="2:2" x14ac:dyDescent="0.25">
      <c r="B644" s="66"/>
    </row>
    <row r="645" spans="2:2" x14ac:dyDescent="0.25">
      <c r="B645" s="66"/>
    </row>
    <row r="646" spans="2:2" x14ac:dyDescent="0.25">
      <c r="B646" s="66"/>
    </row>
    <row r="647" spans="2:2" x14ac:dyDescent="0.25">
      <c r="B647" s="66"/>
    </row>
    <row r="648" spans="2:2" x14ac:dyDescent="0.25">
      <c r="B648" s="66"/>
    </row>
    <row r="649" spans="2:2" x14ac:dyDescent="0.25">
      <c r="B649" s="66"/>
    </row>
    <row r="650" spans="2:2" x14ac:dyDescent="0.25">
      <c r="B650" s="66"/>
    </row>
    <row r="651" spans="2:2" x14ac:dyDescent="0.25">
      <c r="B651" s="66"/>
    </row>
    <row r="652" spans="2:2" x14ac:dyDescent="0.25">
      <c r="B652" s="66"/>
    </row>
    <row r="653" spans="2:2" x14ac:dyDescent="0.25">
      <c r="B653" s="66"/>
    </row>
    <row r="654" spans="2:2" x14ac:dyDescent="0.25">
      <c r="B654" s="66"/>
    </row>
    <row r="655" spans="2:2" x14ac:dyDescent="0.25">
      <c r="B655" s="66"/>
    </row>
    <row r="656" spans="2:2" x14ac:dyDescent="0.25">
      <c r="B656" s="66"/>
    </row>
    <row r="657" spans="2:2" x14ac:dyDescent="0.25">
      <c r="B657" s="66"/>
    </row>
    <row r="658" spans="2:2" x14ac:dyDescent="0.25">
      <c r="B658" s="66"/>
    </row>
    <row r="659" spans="2:2" x14ac:dyDescent="0.25">
      <c r="B659" s="66"/>
    </row>
    <row r="660" spans="2:2" x14ac:dyDescent="0.25">
      <c r="B660" s="66"/>
    </row>
    <row r="661" spans="2:2" x14ac:dyDescent="0.25">
      <c r="B661" s="66"/>
    </row>
    <row r="662" spans="2:2" x14ac:dyDescent="0.25">
      <c r="B662" s="66"/>
    </row>
    <row r="663" spans="2:2" x14ac:dyDescent="0.25">
      <c r="B663" s="66"/>
    </row>
    <row r="664" spans="2:2" x14ac:dyDescent="0.25">
      <c r="B664" s="66"/>
    </row>
    <row r="665" spans="2:2" x14ac:dyDescent="0.25">
      <c r="B665" s="66"/>
    </row>
    <row r="666" spans="2:2" x14ac:dyDescent="0.25">
      <c r="B666" s="66"/>
    </row>
    <row r="667" spans="2:2" x14ac:dyDescent="0.25">
      <c r="B667" s="66"/>
    </row>
    <row r="668" spans="2:2" x14ac:dyDescent="0.25">
      <c r="B668" s="66"/>
    </row>
    <row r="669" spans="2:2" x14ac:dyDescent="0.25">
      <c r="B669" s="66"/>
    </row>
    <row r="670" spans="2:2" x14ac:dyDescent="0.25">
      <c r="B670" s="66"/>
    </row>
    <row r="671" spans="2:2" x14ac:dyDescent="0.25">
      <c r="B671" s="66"/>
    </row>
    <row r="672" spans="2:2" x14ac:dyDescent="0.25">
      <c r="B672" s="66"/>
    </row>
    <row r="673" spans="2:2" x14ac:dyDescent="0.25">
      <c r="B673" s="66"/>
    </row>
    <row r="674" spans="2:2" x14ac:dyDescent="0.25">
      <c r="B674" s="66"/>
    </row>
    <row r="675" spans="2:2" x14ac:dyDescent="0.25">
      <c r="B675" s="66"/>
    </row>
    <row r="676" spans="2:2" x14ac:dyDescent="0.25">
      <c r="B676" s="66"/>
    </row>
    <row r="677" spans="2:2" x14ac:dyDescent="0.25">
      <c r="B677" s="66"/>
    </row>
    <row r="678" spans="2:2" x14ac:dyDescent="0.25">
      <c r="B678" s="66"/>
    </row>
    <row r="679" spans="2:2" x14ac:dyDescent="0.25">
      <c r="B679" s="66"/>
    </row>
    <row r="680" spans="2:2" x14ac:dyDescent="0.25">
      <c r="B680" s="66"/>
    </row>
    <row r="681" spans="2:2" x14ac:dyDescent="0.25">
      <c r="B681" s="66"/>
    </row>
    <row r="682" spans="2:2" x14ac:dyDescent="0.25">
      <c r="B682" s="66"/>
    </row>
    <row r="683" spans="2:2" x14ac:dyDescent="0.25">
      <c r="B683" s="66"/>
    </row>
    <row r="684" spans="2:2" x14ac:dyDescent="0.25">
      <c r="B684" s="66"/>
    </row>
    <row r="685" spans="2:2" x14ac:dyDescent="0.25">
      <c r="B685" s="66"/>
    </row>
    <row r="686" spans="2:2" x14ac:dyDescent="0.25">
      <c r="B686" s="66"/>
    </row>
    <row r="687" spans="2:2" x14ac:dyDescent="0.25">
      <c r="B687" s="66"/>
    </row>
    <row r="688" spans="2:2" x14ac:dyDescent="0.25">
      <c r="B688" s="66"/>
    </row>
    <row r="689" spans="2:2" x14ac:dyDescent="0.25">
      <c r="B689" s="66"/>
    </row>
    <row r="690" spans="2:2" x14ac:dyDescent="0.25">
      <c r="B690" s="66"/>
    </row>
    <row r="691" spans="2:2" x14ac:dyDescent="0.25">
      <c r="B691" s="66"/>
    </row>
    <row r="692" spans="2:2" x14ac:dyDescent="0.25">
      <c r="B692" s="66"/>
    </row>
    <row r="693" spans="2:2" x14ac:dyDescent="0.25">
      <c r="B693" s="66"/>
    </row>
    <row r="694" spans="2:2" x14ac:dyDescent="0.25">
      <c r="B694" s="66"/>
    </row>
    <row r="695" spans="2:2" x14ac:dyDescent="0.25">
      <c r="B695" s="66"/>
    </row>
    <row r="696" spans="2:2" x14ac:dyDescent="0.25">
      <c r="B696" s="66"/>
    </row>
    <row r="697" spans="2:2" x14ac:dyDescent="0.25">
      <c r="B697" s="66"/>
    </row>
    <row r="698" spans="2:2" x14ac:dyDescent="0.25">
      <c r="B698" s="66"/>
    </row>
    <row r="699" spans="2:2" x14ac:dyDescent="0.25">
      <c r="B699" s="66"/>
    </row>
    <row r="700" spans="2:2" x14ac:dyDescent="0.25">
      <c r="B700" s="66"/>
    </row>
    <row r="701" spans="2:2" x14ac:dyDescent="0.25">
      <c r="B701" s="66"/>
    </row>
    <row r="702" spans="2:2" x14ac:dyDescent="0.25">
      <c r="B702" s="66"/>
    </row>
    <row r="703" spans="2:2" x14ac:dyDescent="0.25">
      <c r="B703" s="66"/>
    </row>
    <row r="704" spans="2:2" x14ac:dyDescent="0.25">
      <c r="B704" s="66"/>
    </row>
    <row r="705" spans="2:2" x14ac:dyDescent="0.25">
      <c r="B705" s="66"/>
    </row>
    <row r="706" spans="2:2" x14ac:dyDescent="0.25">
      <c r="B706" s="66"/>
    </row>
    <row r="707" spans="2:2" x14ac:dyDescent="0.25">
      <c r="B707" s="66"/>
    </row>
    <row r="708" spans="2:2" x14ac:dyDescent="0.25">
      <c r="B708" s="66"/>
    </row>
    <row r="709" spans="2:2" x14ac:dyDescent="0.25">
      <c r="B709" s="66"/>
    </row>
    <row r="710" spans="2:2" x14ac:dyDescent="0.25">
      <c r="B710" s="66"/>
    </row>
    <row r="711" spans="2:2" x14ac:dyDescent="0.25">
      <c r="B711" s="66"/>
    </row>
    <row r="712" spans="2:2" x14ac:dyDescent="0.25">
      <c r="B712" s="66"/>
    </row>
    <row r="713" spans="2:2" x14ac:dyDescent="0.25">
      <c r="B713" s="66"/>
    </row>
    <row r="714" spans="2:2" x14ac:dyDescent="0.25">
      <c r="B714" s="66"/>
    </row>
    <row r="715" spans="2:2" x14ac:dyDescent="0.25">
      <c r="B715" s="66"/>
    </row>
    <row r="716" spans="2:2" x14ac:dyDescent="0.25">
      <c r="B716" s="66"/>
    </row>
    <row r="717" spans="2:2" x14ac:dyDescent="0.25">
      <c r="B717" s="66"/>
    </row>
    <row r="718" spans="2:2" x14ac:dyDescent="0.25">
      <c r="B718" s="66"/>
    </row>
    <row r="719" spans="2:2" x14ac:dyDescent="0.25">
      <c r="B719" s="66"/>
    </row>
    <row r="720" spans="2:2" x14ac:dyDescent="0.25">
      <c r="B720" s="66"/>
    </row>
    <row r="721" spans="2:2" x14ac:dyDescent="0.25">
      <c r="B721" s="66"/>
    </row>
    <row r="722" spans="2:2" x14ac:dyDescent="0.25">
      <c r="B722" s="66"/>
    </row>
    <row r="723" spans="2:2" x14ac:dyDescent="0.25">
      <c r="B723" s="66"/>
    </row>
    <row r="724" spans="2:2" x14ac:dyDescent="0.25">
      <c r="B724" s="66"/>
    </row>
    <row r="725" spans="2:2" x14ac:dyDescent="0.25">
      <c r="B725" s="66"/>
    </row>
    <row r="726" spans="2:2" x14ac:dyDescent="0.25">
      <c r="B726" s="66"/>
    </row>
    <row r="727" spans="2:2" x14ac:dyDescent="0.25">
      <c r="B727" s="66"/>
    </row>
    <row r="728" spans="2:2" x14ac:dyDescent="0.25">
      <c r="B728" s="66"/>
    </row>
    <row r="729" spans="2:2" x14ac:dyDescent="0.25">
      <c r="B729" s="66"/>
    </row>
    <row r="730" spans="2:2" x14ac:dyDescent="0.25">
      <c r="B730" s="66"/>
    </row>
    <row r="731" spans="2:2" x14ac:dyDescent="0.25">
      <c r="B731" s="66"/>
    </row>
    <row r="732" spans="2:2" x14ac:dyDescent="0.25">
      <c r="B732" s="66"/>
    </row>
    <row r="733" spans="2:2" x14ac:dyDescent="0.25">
      <c r="B733" s="66"/>
    </row>
    <row r="734" spans="2:2" x14ac:dyDescent="0.25">
      <c r="B734" s="66"/>
    </row>
    <row r="735" spans="2:2" x14ac:dyDescent="0.25">
      <c r="B735" s="66"/>
    </row>
    <row r="736" spans="2:2" x14ac:dyDescent="0.25">
      <c r="B736" s="66"/>
    </row>
    <row r="737" spans="2:2" x14ac:dyDescent="0.25">
      <c r="B737" s="66"/>
    </row>
    <row r="738" spans="2:2" x14ac:dyDescent="0.25">
      <c r="B738" s="66"/>
    </row>
    <row r="739" spans="2:2" x14ac:dyDescent="0.25">
      <c r="B739" s="66"/>
    </row>
    <row r="740" spans="2:2" x14ac:dyDescent="0.25">
      <c r="B740" s="66"/>
    </row>
    <row r="741" spans="2:2" x14ac:dyDescent="0.25">
      <c r="B741" s="66"/>
    </row>
    <row r="742" spans="2:2" x14ac:dyDescent="0.25">
      <c r="B742" s="66"/>
    </row>
    <row r="743" spans="2:2" x14ac:dyDescent="0.25">
      <c r="B743" s="66"/>
    </row>
    <row r="744" spans="2:2" x14ac:dyDescent="0.25">
      <c r="B744" s="66"/>
    </row>
    <row r="745" spans="2:2" x14ac:dyDescent="0.25">
      <c r="B745" s="66"/>
    </row>
    <row r="746" spans="2:2" x14ac:dyDescent="0.25">
      <c r="B746" s="66"/>
    </row>
    <row r="747" spans="2:2" x14ac:dyDescent="0.25">
      <c r="B747" s="66"/>
    </row>
    <row r="748" spans="2:2" x14ac:dyDescent="0.25">
      <c r="B748" s="66"/>
    </row>
    <row r="749" spans="2:2" x14ac:dyDescent="0.25">
      <c r="B749" s="66"/>
    </row>
    <row r="750" spans="2:2" x14ac:dyDescent="0.25">
      <c r="B750" s="66"/>
    </row>
    <row r="751" spans="2:2" x14ac:dyDescent="0.25">
      <c r="B751" s="66"/>
    </row>
    <row r="752" spans="2:2" x14ac:dyDescent="0.25">
      <c r="B752" s="66"/>
    </row>
    <row r="753" spans="2:2" x14ac:dyDescent="0.25">
      <c r="B753" s="66"/>
    </row>
    <row r="754" spans="2:2" x14ac:dyDescent="0.25">
      <c r="B754" s="66"/>
    </row>
    <row r="755" spans="2:2" x14ac:dyDescent="0.25">
      <c r="B755" s="66"/>
    </row>
    <row r="756" spans="2:2" x14ac:dyDescent="0.25">
      <c r="B756" s="66"/>
    </row>
    <row r="757" spans="2:2" x14ac:dyDescent="0.25">
      <c r="B757" s="66"/>
    </row>
    <row r="758" spans="2:2" x14ac:dyDescent="0.25">
      <c r="B758" s="66"/>
    </row>
    <row r="759" spans="2:2" x14ac:dyDescent="0.25">
      <c r="B759" s="66"/>
    </row>
    <row r="760" spans="2:2" x14ac:dyDescent="0.25">
      <c r="B760" s="66"/>
    </row>
    <row r="761" spans="2:2" x14ac:dyDescent="0.25">
      <c r="B761" s="66"/>
    </row>
    <row r="762" spans="2:2" x14ac:dyDescent="0.25">
      <c r="B762" s="66"/>
    </row>
    <row r="763" spans="2:2" x14ac:dyDescent="0.25">
      <c r="B763" s="66"/>
    </row>
    <row r="764" spans="2:2" x14ac:dyDescent="0.25">
      <c r="B764" s="66"/>
    </row>
    <row r="765" spans="2:2" x14ac:dyDescent="0.25">
      <c r="B765" s="66"/>
    </row>
    <row r="766" spans="2:2" x14ac:dyDescent="0.25">
      <c r="B766" s="66"/>
    </row>
    <row r="767" spans="2:2" x14ac:dyDescent="0.25">
      <c r="B767" s="66"/>
    </row>
    <row r="768" spans="2:2" x14ac:dyDescent="0.25">
      <c r="B768" s="66"/>
    </row>
    <row r="769" spans="2:2" x14ac:dyDescent="0.25">
      <c r="B769" s="66"/>
    </row>
    <row r="770" spans="2:2" x14ac:dyDescent="0.25">
      <c r="B770" s="66"/>
    </row>
    <row r="771" spans="2:2" x14ac:dyDescent="0.25">
      <c r="B771" s="66"/>
    </row>
    <row r="772" spans="2:2" x14ac:dyDescent="0.25">
      <c r="B772" s="66"/>
    </row>
    <row r="773" spans="2:2" x14ac:dyDescent="0.25">
      <c r="B773" s="66"/>
    </row>
    <row r="774" spans="2:2" x14ac:dyDescent="0.25">
      <c r="B774" s="66"/>
    </row>
    <row r="775" spans="2:2" x14ac:dyDescent="0.25">
      <c r="B775" s="66"/>
    </row>
    <row r="776" spans="2:2" x14ac:dyDescent="0.25">
      <c r="B776" s="66"/>
    </row>
    <row r="777" spans="2:2" x14ac:dyDescent="0.25">
      <c r="B777" s="66"/>
    </row>
    <row r="778" spans="2:2" x14ac:dyDescent="0.25">
      <c r="B778" s="66"/>
    </row>
    <row r="779" spans="2:2" x14ac:dyDescent="0.25">
      <c r="B779" s="66"/>
    </row>
    <row r="780" spans="2:2" x14ac:dyDescent="0.25">
      <c r="B780" s="66"/>
    </row>
    <row r="781" spans="2:2" x14ac:dyDescent="0.25">
      <c r="B781" s="66"/>
    </row>
    <row r="782" spans="2:2" x14ac:dyDescent="0.25">
      <c r="B782" s="66"/>
    </row>
    <row r="783" spans="2:2" x14ac:dyDescent="0.25">
      <c r="B783" s="66"/>
    </row>
    <row r="784" spans="2:2" x14ac:dyDescent="0.25">
      <c r="B784" s="66"/>
    </row>
    <row r="785" spans="2:2" x14ac:dyDescent="0.25">
      <c r="B785" s="66"/>
    </row>
    <row r="786" spans="2:2" x14ac:dyDescent="0.25">
      <c r="B786" s="66"/>
    </row>
    <row r="787" spans="2:2" x14ac:dyDescent="0.25">
      <c r="B787" s="66"/>
    </row>
    <row r="788" spans="2:2" x14ac:dyDescent="0.25">
      <c r="B788" s="66"/>
    </row>
    <row r="789" spans="2:2" x14ac:dyDescent="0.25">
      <c r="B789" s="66"/>
    </row>
    <row r="790" spans="2:2" x14ac:dyDescent="0.25">
      <c r="B790" s="66"/>
    </row>
    <row r="791" spans="2:2" x14ac:dyDescent="0.25">
      <c r="B791" s="66"/>
    </row>
    <row r="792" spans="2:2" x14ac:dyDescent="0.25">
      <c r="B792" s="66"/>
    </row>
    <row r="793" spans="2:2" x14ac:dyDescent="0.25">
      <c r="B793" s="66"/>
    </row>
    <row r="794" spans="2:2" x14ac:dyDescent="0.25">
      <c r="B794" s="66"/>
    </row>
    <row r="795" spans="2:2" x14ac:dyDescent="0.25">
      <c r="B795" s="66"/>
    </row>
    <row r="796" spans="2:2" x14ac:dyDescent="0.25">
      <c r="B796" s="66"/>
    </row>
    <row r="797" spans="2:2" x14ac:dyDescent="0.25">
      <c r="B797" s="66"/>
    </row>
    <row r="798" spans="2:2" x14ac:dyDescent="0.25">
      <c r="B798" s="66"/>
    </row>
    <row r="799" spans="2:2" x14ac:dyDescent="0.25">
      <c r="B799" s="66"/>
    </row>
    <row r="800" spans="2:2" x14ac:dyDescent="0.25">
      <c r="B800" s="66"/>
    </row>
    <row r="801" spans="2:2" x14ac:dyDescent="0.25">
      <c r="B801" s="66"/>
    </row>
    <row r="802" spans="2:2" x14ac:dyDescent="0.25">
      <c r="B802" s="66"/>
    </row>
    <row r="803" spans="2:2" x14ac:dyDescent="0.25">
      <c r="B803" s="66"/>
    </row>
    <row r="804" spans="2:2" x14ac:dyDescent="0.25">
      <c r="B804" s="66"/>
    </row>
    <row r="805" spans="2:2" x14ac:dyDescent="0.25">
      <c r="B805" s="66"/>
    </row>
    <row r="806" spans="2:2" x14ac:dyDescent="0.25">
      <c r="B806" s="66"/>
    </row>
    <row r="807" spans="2:2" x14ac:dyDescent="0.25">
      <c r="B807" s="66"/>
    </row>
    <row r="808" spans="2:2" x14ac:dyDescent="0.25">
      <c r="B808" s="66"/>
    </row>
    <row r="809" spans="2:2" x14ac:dyDescent="0.25">
      <c r="B809" s="66"/>
    </row>
    <row r="810" spans="2:2" x14ac:dyDescent="0.25">
      <c r="B810" s="66"/>
    </row>
    <row r="811" spans="2:2" x14ac:dyDescent="0.25">
      <c r="B811" s="66"/>
    </row>
    <row r="812" spans="2:2" x14ac:dyDescent="0.25">
      <c r="B812" s="66"/>
    </row>
    <row r="813" spans="2:2" x14ac:dyDescent="0.25">
      <c r="B813" s="66"/>
    </row>
    <row r="814" spans="2:2" x14ac:dyDescent="0.25">
      <c r="B814" s="66"/>
    </row>
    <row r="815" spans="2:2" x14ac:dyDescent="0.25">
      <c r="B815" s="66"/>
    </row>
    <row r="816" spans="2:2" x14ac:dyDescent="0.25">
      <c r="B816" s="66"/>
    </row>
    <row r="817" spans="2:2" x14ac:dyDescent="0.25">
      <c r="B817" s="66"/>
    </row>
    <row r="818" spans="2:2" x14ac:dyDescent="0.25">
      <c r="B818" s="66"/>
    </row>
    <row r="819" spans="2:2" x14ac:dyDescent="0.25">
      <c r="B819" s="66"/>
    </row>
    <row r="820" spans="2:2" x14ac:dyDescent="0.25">
      <c r="B820" s="66"/>
    </row>
    <row r="821" spans="2:2" x14ac:dyDescent="0.25">
      <c r="B821" s="66"/>
    </row>
    <row r="822" spans="2:2" x14ac:dyDescent="0.25">
      <c r="B822" s="66"/>
    </row>
    <row r="823" spans="2:2" x14ac:dyDescent="0.25">
      <c r="B823" s="66"/>
    </row>
    <row r="824" spans="2:2" x14ac:dyDescent="0.25">
      <c r="B824" s="66"/>
    </row>
    <row r="825" spans="2:2" x14ac:dyDescent="0.25">
      <c r="B825" s="66"/>
    </row>
    <row r="826" spans="2:2" x14ac:dyDescent="0.25">
      <c r="B826" s="66"/>
    </row>
    <row r="827" spans="2:2" x14ac:dyDescent="0.25">
      <c r="B827" s="66"/>
    </row>
    <row r="828" spans="2:2" x14ac:dyDescent="0.25">
      <c r="B828" s="66"/>
    </row>
    <row r="829" spans="2:2" x14ac:dyDescent="0.25">
      <c r="B829" s="66"/>
    </row>
    <row r="830" spans="2:2" x14ac:dyDescent="0.25">
      <c r="B830" s="66"/>
    </row>
    <row r="831" spans="2:2" x14ac:dyDescent="0.25">
      <c r="B831" s="66"/>
    </row>
    <row r="832" spans="2:2" x14ac:dyDescent="0.25">
      <c r="B832" s="66"/>
    </row>
    <row r="833" spans="2:2" x14ac:dyDescent="0.25">
      <c r="B833" s="66"/>
    </row>
    <row r="834" spans="2:2" x14ac:dyDescent="0.25">
      <c r="B834" s="66"/>
    </row>
    <row r="835" spans="2:2" x14ac:dyDescent="0.25">
      <c r="B835" s="66"/>
    </row>
    <row r="836" spans="2:2" x14ac:dyDescent="0.25">
      <c r="B836" s="66"/>
    </row>
    <row r="837" spans="2:2" x14ac:dyDescent="0.25">
      <c r="B837" s="66"/>
    </row>
    <row r="838" spans="2:2" x14ac:dyDescent="0.25">
      <c r="B838" s="66"/>
    </row>
    <row r="839" spans="2:2" x14ac:dyDescent="0.25">
      <c r="B839" s="66"/>
    </row>
    <row r="840" spans="2:2" x14ac:dyDescent="0.25">
      <c r="B840" s="66"/>
    </row>
    <row r="841" spans="2:2" x14ac:dyDescent="0.25">
      <c r="B841" s="66"/>
    </row>
    <row r="842" spans="2:2" x14ac:dyDescent="0.25">
      <c r="B842" s="66"/>
    </row>
    <row r="843" spans="2:2" x14ac:dyDescent="0.25">
      <c r="B843" s="66"/>
    </row>
    <row r="844" spans="2:2" x14ac:dyDescent="0.25">
      <c r="B844" s="66"/>
    </row>
    <row r="845" spans="2:2" x14ac:dyDescent="0.25">
      <c r="B845" s="66"/>
    </row>
    <row r="846" spans="2:2" x14ac:dyDescent="0.25">
      <c r="B846" s="66"/>
    </row>
    <row r="847" spans="2:2" x14ac:dyDescent="0.25">
      <c r="B847" s="66"/>
    </row>
    <row r="848" spans="2:2" x14ac:dyDescent="0.25">
      <c r="B848" s="66"/>
    </row>
    <row r="849" spans="2:2" x14ac:dyDescent="0.25">
      <c r="B849" s="66"/>
    </row>
    <row r="850" spans="2:2" x14ac:dyDescent="0.25">
      <c r="B850" s="66"/>
    </row>
    <row r="851" spans="2:2" x14ac:dyDescent="0.25">
      <c r="B851" s="66"/>
    </row>
    <row r="852" spans="2:2" x14ac:dyDescent="0.25">
      <c r="B852" s="66"/>
    </row>
    <row r="853" spans="2:2" x14ac:dyDescent="0.25">
      <c r="B853" s="66"/>
    </row>
    <row r="854" spans="2:2" x14ac:dyDescent="0.25">
      <c r="B854" s="66"/>
    </row>
    <row r="855" spans="2:2" x14ac:dyDescent="0.25">
      <c r="B855" s="66"/>
    </row>
    <row r="856" spans="2:2" x14ac:dyDescent="0.25">
      <c r="B856" s="66"/>
    </row>
    <row r="857" spans="2:2" x14ac:dyDescent="0.25">
      <c r="B857" s="66"/>
    </row>
    <row r="858" spans="2:2" x14ac:dyDescent="0.25">
      <c r="B858" s="66"/>
    </row>
    <row r="859" spans="2:2" x14ac:dyDescent="0.25">
      <c r="B859" s="66"/>
    </row>
    <row r="860" spans="2:2" x14ac:dyDescent="0.25">
      <c r="B860" s="66"/>
    </row>
    <row r="861" spans="2:2" x14ac:dyDescent="0.25">
      <c r="B861" s="66"/>
    </row>
    <row r="862" spans="2:2" x14ac:dyDescent="0.25">
      <c r="B862" s="66"/>
    </row>
    <row r="863" spans="2:2" x14ac:dyDescent="0.25">
      <c r="B863" s="66"/>
    </row>
    <row r="864" spans="2:2" x14ac:dyDescent="0.25">
      <c r="B864" s="66"/>
    </row>
    <row r="865" spans="2:2" x14ac:dyDescent="0.25">
      <c r="B865" s="66"/>
    </row>
    <row r="866" spans="2:2" x14ac:dyDescent="0.25">
      <c r="B866" s="66"/>
    </row>
    <row r="867" spans="2:2" x14ac:dyDescent="0.25">
      <c r="B867" s="66"/>
    </row>
    <row r="868" spans="2:2" x14ac:dyDescent="0.25">
      <c r="B868" s="66"/>
    </row>
    <row r="869" spans="2:2" x14ac:dyDescent="0.25">
      <c r="B869" s="66"/>
    </row>
    <row r="870" spans="2:2" x14ac:dyDescent="0.25">
      <c r="B870" s="66"/>
    </row>
    <row r="871" spans="2:2" x14ac:dyDescent="0.25">
      <c r="B871" s="66"/>
    </row>
    <row r="872" spans="2:2" x14ac:dyDescent="0.25">
      <c r="B872" s="66"/>
    </row>
    <row r="873" spans="2:2" x14ac:dyDescent="0.25">
      <c r="B873" s="66"/>
    </row>
    <row r="874" spans="2:2" x14ac:dyDescent="0.25">
      <c r="B874" s="66"/>
    </row>
    <row r="875" spans="2:2" x14ac:dyDescent="0.25">
      <c r="B875" s="66"/>
    </row>
    <row r="876" spans="2:2" x14ac:dyDescent="0.25">
      <c r="B876" s="66"/>
    </row>
    <row r="877" spans="2:2" x14ac:dyDescent="0.25">
      <c r="B877" s="66"/>
    </row>
    <row r="878" spans="2:2" x14ac:dyDescent="0.25">
      <c r="B878" s="66"/>
    </row>
    <row r="879" spans="2:2" x14ac:dyDescent="0.25">
      <c r="B879" s="66"/>
    </row>
    <row r="880" spans="2:2" x14ac:dyDescent="0.25">
      <c r="B880" s="66"/>
    </row>
    <row r="881" spans="2:2" x14ac:dyDescent="0.25">
      <c r="B881" s="66"/>
    </row>
    <row r="882" spans="2:2" x14ac:dyDescent="0.25">
      <c r="B882" s="66"/>
    </row>
    <row r="883" spans="2:2" x14ac:dyDescent="0.25">
      <c r="B883" s="66"/>
    </row>
    <row r="884" spans="2:2" x14ac:dyDescent="0.25">
      <c r="B884" s="66"/>
    </row>
    <row r="885" spans="2:2" x14ac:dyDescent="0.25">
      <c r="B885" s="66"/>
    </row>
    <row r="886" spans="2:2" x14ac:dyDescent="0.25">
      <c r="B886" s="66"/>
    </row>
    <row r="887" spans="2:2" x14ac:dyDescent="0.25">
      <c r="B887" s="66"/>
    </row>
    <row r="888" spans="2:2" x14ac:dyDescent="0.25">
      <c r="B888" s="66"/>
    </row>
    <row r="889" spans="2:2" x14ac:dyDescent="0.25">
      <c r="B889" s="66"/>
    </row>
    <row r="890" spans="2:2" x14ac:dyDescent="0.25">
      <c r="B890" s="66"/>
    </row>
    <row r="891" spans="2:2" x14ac:dyDescent="0.25">
      <c r="B891" s="66"/>
    </row>
    <row r="892" spans="2:2" x14ac:dyDescent="0.25">
      <c r="B892" s="66"/>
    </row>
    <row r="893" spans="2:2" x14ac:dyDescent="0.25">
      <c r="B893" s="66"/>
    </row>
    <row r="894" spans="2:2" x14ac:dyDescent="0.25">
      <c r="B894" s="66"/>
    </row>
    <row r="895" spans="2:2" x14ac:dyDescent="0.25">
      <c r="B895" s="66"/>
    </row>
    <row r="896" spans="2:2" x14ac:dyDescent="0.25">
      <c r="B896" s="66"/>
    </row>
    <row r="897" spans="2:2" x14ac:dyDescent="0.25">
      <c r="B897" s="66"/>
    </row>
    <row r="898" spans="2:2" x14ac:dyDescent="0.25">
      <c r="B898" s="66"/>
    </row>
    <row r="899" spans="2:2" x14ac:dyDescent="0.25">
      <c r="B899" s="66"/>
    </row>
    <row r="900" spans="2:2" x14ac:dyDescent="0.25">
      <c r="B900" s="66"/>
    </row>
    <row r="901" spans="2:2" x14ac:dyDescent="0.25">
      <c r="B901" s="66"/>
    </row>
    <row r="902" spans="2:2" x14ac:dyDescent="0.25">
      <c r="B902" s="66"/>
    </row>
    <row r="903" spans="2:2" x14ac:dyDescent="0.25">
      <c r="B903" s="66"/>
    </row>
    <row r="904" spans="2:2" x14ac:dyDescent="0.25">
      <c r="B904" s="66"/>
    </row>
    <row r="905" spans="2:2" x14ac:dyDescent="0.25">
      <c r="B905" s="66"/>
    </row>
    <row r="906" spans="2:2" x14ac:dyDescent="0.25">
      <c r="B906" s="66"/>
    </row>
    <row r="907" spans="2:2" x14ac:dyDescent="0.25">
      <c r="B907" s="66"/>
    </row>
    <row r="908" spans="2:2" x14ac:dyDescent="0.25">
      <c r="B908" s="66"/>
    </row>
    <row r="909" spans="2:2" x14ac:dyDescent="0.25">
      <c r="B909" s="66"/>
    </row>
    <row r="910" spans="2:2" x14ac:dyDescent="0.25">
      <c r="B910" s="66"/>
    </row>
    <row r="911" spans="2:2" x14ac:dyDescent="0.25">
      <c r="B911" s="66"/>
    </row>
    <row r="912" spans="2:2" x14ac:dyDescent="0.25">
      <c r="B912" s="66"/>
    </row>
    <row r="913" spans="2:2" x14ac:dyDescent="0.25">
      <c r="B913" s="66"/>
    </row>
    <row r="914" spans="2:2" x14ac:dyDescent="0.25">
      <c r="B914" s="66"/>
    </row>
    <row r="915" spans="2:2" x14ac:dyDescent="0.25">
      <c r="B915" s="66"/>
    </row>
    <row r="916" spans="2:2" x14ac:dyDescent="0.25">
      <c r="B916" s="66"/>
    </row>
    <row r="917" spans="2:2" x14ac:dyDescent="0.25">
      <c r="B917" s="66"/>
    </row>
    <row r="918" spans="2:2" x14ac:dyDescent="0.25">
      <c r="B918" s="66"/>
    </row>
    <row r="919" spans="2:2" x14ac:dyDescent="0.25">
      <c r="B919" s="66"/>
    </row>
    <row r="920" spans="2:2" x14ac:dyDescent="0.25">
      <c r="B920" s="66"/>
    </row>
    <row r="921" spans="2:2" x14ac:dyDescent="0.25">
      <c r="B921" s="66"/>
    </row>
    <row r="922" spans="2:2" x14ac:dyDescent="0.25">
      <c r="B922" s="66"/>
    </row>
    <row r="923" spans="2:2" x14ac:dyDescent="0.25">
      <c r="B923" s="66"/>
    </row>
    <row r="924" spans="2:2" x14ac:dyDescent="0.25">
      <c r="B924" s="66"/>
    </row>
    <row r="925" spans="2:2" x14ac:dyDescent="0.25">
      <c r="B925" s="66"/>
    </row>
    <row r="926" spans="2:2" x14ac:dyDescent="0.25">
      <c r="B926" s="66"/>
    </row>
    <row r="927" spans="2:2" x14ac:dyDescent="0.25">
      <c r="B927" s="66"/>
    </row>
    <row r="928" spans="2:2" x14ac:dyDescent="0.25">
      <c r="B928" s="66"/>
    </row>
    <row r="929" spans="2:2" x14ac:dyDescent="0.25">
      <c r="B929" s="66"/>
    </row>
    <row r="930" spans="2:2" x14ac:dyDescent="0.25">
      <c r="B930" s="66"/>
    </row>
    <row r="931" spans="2:2" x14ac:dyDescent="0.25">
      <c r="B931" s="66"/>
    </row>
    <row r="932" spans="2:2" x14ac:dyDescent="0.25">
      <c r="B932" s="66"/>
    </row>
    <row r="933" spans="2:2" x14ac:dyDescent="0.25">
      <c r="B933" s="66"/>
    </row>
    <row r="934" spans="2:2" x14ac:dyDescent="0.25">
      <c r="B934" s="66"/>
    </row>
    <row r="935" spans="2:2" x14ac:dyDescent="0.25">
      <c r="B935" s="66"/>
    </row>
    <row r="936" spans="2:2" x14ac:dyDescent="0.25">
      <c r="B936" s="66"/>
    </row>
    <row r="937" spans="2:2" x14ac:dyDescent="0.25">
      <c r="B937" s="66"/>
    </row>
    <row r="938" spans="2:2" x14ac:dyDescent="0.25">
      <c r="B938" s="66"/>
    </row>
    <row r="939" spans="2:2" x14ac:dyDescent="0.25">
      <c r="B939" s="66"/>
    </row>
    <row r="940" spans="2:2" x14ac:dyDescent="0.25">
      <c r="B940" s="66"/>
    </row>
    <row r="941" spans="2:2" x14ac:dyDescent="0.25">
      <c r="B941" s="66"/>
    </row>
    <row r="942" spans="2:2" x14ac:dyDescent="0.25">
      <c r="B942" s="66"/>
    </row>
    <row r="943" spans="2:2" x14ac:dyDescent="0.25">
      <c r="B943" s="66"/>
    </row>
    <row r="944" spans="2:2" x14ac:dyDescent="0.25">
      <c r="B944" s="66"/>
    </row>
    <row r="945" spans="2:2" x14ac:dyDescent="0.25">
      <c r="B945" s="66"/>
    </row>
    <row r="946" spans="2:2" x14ac:dyDescent="0.25">
      <c r="B946" s="66"/>
    </row>
    <row r="947" spans="2:2" x14ac:dyDescent="0.25">
      <c r="B947" s="66"/>
    </row>
    <row r="948" spans="2:2" x14ac:dyDescent="0.25">
      <c r="B948" s="66"/>
    </row>
    <row r="949" spans="2:2" x14ac:dyDescent="0.25">
      <c r="B949" s="66"/>
    </row>
    <row r="950" spans="2:2" x14ac:dyDescent="0.25">
      <c r="B950" s="66"/>
    </row>
    <row r="951" spans="2:2" x14ac:dyDescent="0.25">
      <c r="B951" s="66"/>
    </row>
    <row r="952" spans="2:2" x14ac:dyDescent="0.25">
      <c r="B952" s="66"/>
    </row>
    <row r="953" spans="2:2" x14ac:dyDescent="0.25">
      <c r="B953" s="66"/>
    </row>
    <row r="954" spans="2:2" x14ac:dyDescent="0.25">
      <c r="B954" s="66"/>
    </row>
    <row r="955" spans="2:2" x14ac:dyDescent="0.25">
      <c r="B955" s="66"/>
    </row>
    <row r="956" spans="2:2" x14ac:dyDescent="0.25">
      <c r="B956" s="66"/>
    </row>
    <row r="957" spans="2:2" x14ac:dyDescent="0.25">
      <c r="B957" s="66"/>
    </row>
    <row r="958" spans="2:2" x14ac:dyDescent="0.25">
      <c r="B958" s="66"/>
    </row>
    <row r="959" spans="2:2" x14ac:dyDescent="0.25">
      <c r="B959" s="66"/>
    </row>
    <row r="960" spans="2:2" x14ac:dyDescent="0.25">
      <c r="B960" s="66"/>
    </row>
    <row r="961" spans="2:2" x14ac:dyDescent="0.25">
      <c r="B961" s="66"/>
    </row>
    <row r="962" spans="2:2" x14ac:dyDescent="0.25">
      <c r="B962" s="66"/>
    </row>
    <row r="963" spans="2:2" x14ac:dyDescent="0.25">
      <c r="B963" s="66"/>
    </row>
    <row r="964" spans="2:2" x14ac:dyDescent="0.25">
      <c r="B964" s="66"/>
    </row>
    <row r="965" spans="2:2" x14ac:dyDescent="0.25">
      <c r="B965" s="66"/>
    </row>
    <row r="966" spans="2:2" x14ac:dyDescent="0.25">
      <c r="B966" s="66"/>
    </row>
    <row r="967" spans="2:2" x14ac:dyDescent="0.25">
      <c r="B967" s="66"/>
    </row>
    <row r="968" spans="2:2" x14ac:dyDescent="0.25">
      <c r="B968" s="66"/>
    </row>
    <row r="969" spans="2:2" x14ac:dyDescent="0.25">
      <c r="B969" s="66"/>
    </row>
    <row r="970" spans="2:2" x14ac:dyDescent="0.25">
      <c r="B970" s="66"/>
    </row>
    <row r="971" spans="2:2" x14ac:dyDescent="0.25">
      <c r="B971" s="66"/>
    </row>
    <row r="972" spans="2:2" x14ac:dyDescent="0.25">
      <c r="B972" s="66"/>
    </row>
    <row r="973" spans="2:2" x14ac:dyDescent="0.25">
      <c r="B973" s="66"/>
    </row>
    <row r="974" spans="2:2" x14ac:dyDescent="0.25">
      <c r="B974" s="66"/>
    </row>
    <row r="975" spans="2:2" x14ac:dyDescent="0.25">
      <c r="B975" s="66"/>
    </row>
    <row r="976" spans="2:2" x14ac:dyDescent="0.25">
      <c r="B976" s="66"/>
    </row>
    <row r="977" spans="2:2" x14ac:dyDescent="0.25">
      <c r="B977" s="66"/>
    </row>
    <row r="978" spans="2:2" x14ac:dyDescent="0.25">
      <c r="B978" s="66"/>
    </row>
    <row r="979" spans="2:2" x14ac:dyDescent="0.25">
      <c r="B979" s="66"/>
    </row>
    <row r="980" spans="2:2" x14ac:dyDescent="0.25">
      <c r="B980" s="66"/>
    </row>
    <row r="981" spans="2:2" x14ac:dyDescent="0.25">
      <c r="B981" s="66"/>
    </row>
    <row r="982" spans="2:2" x14ac:dyDescent="0.25">
      <c r="B982" s="66"/>
    </row>
    <row r="983" spans="2:2" x14ac:dyDescent="0.25">
      <c r="B983" s="66"/>
    </row>
    <row r="984" spans="2:2" x14ac:dyDescent="0.25">
      <c r="B984" s="66"/>
    </row>
    <row r="985" spans="2:2" x14ac:dyDescent="0.25">
      <c r="B985" s="66"/>
    </row>
    <row r="986" spans="2:2" x14ac:dyDescent="0.25">
      <c r="B986" s="66"/>
    </row>
    <row r="987" spans="2:2" x14ac:dyDescent="0.25">
      <c r="B987" s="66"/>
    </row>
    <row r="988" spans="2:2" x14ac:dyDescent="0.25">
      <c r="B988" s="66"/>
    </row>
    <row r="989" spans="2:2" x14ac:dyDescent="0.25">
      <c r="B989" s="66"/>
    </row>
    <row r="990" spans="2:2" x14ac:dyDescent="0.25">
      <c r="B990" s="66"/>
    </row>
    <row r="991" spans="2:2" x14ac:dyDescent="0.25">
      <c r="B991" s="66"/>
    </row>
    <row r="992" spans="2:2" x14ac:dyDescent="0.25">
      <c r="B992" s="66"/>
    </row>
    <row r="993" spans="2:2" x14ac:dyDescent="0.25">
      <c r="B993" s="66"/>
    </row>
    <row r="994" spans="2:2" x14ac:dyDescent="0.25">
      <c r="B994" s="66"/>
    </row>
    <row r="995" spans="2:2" x14ac:dyDescent="0.25">
      <c r="B995" s="66"/>
    </row>
    <row r="996" spans="2:2" x14ac:dyDescent="0.25">
      <c r="B996" s="66"/>
    </row>
    <row r="997" spans="2:2" x14ac:dyDescent="0.25">
      <c r="B997" s="66"/>
    </row>
    <row r="998" spans="2:2" x14ac:dyDescent="0.25">
      <c r="B998" s="66"/>
    </row>
    <row r="999" spans="2:2" x14ac:dyDescent="0.25">
      <c r="B999" s="66"/>
    </row>
    <row r="1000" spans="2:2" x14ac:dyDescent="0.25">
      <c r="B1000" s="66"/>
    </row>
    <row r="1001" spans="2:2" x14ac:dyDescent="0.25">
      <c r="B1001" s="66"/>
    </row>
    <row r="1002" spans="2:2" x14ac:dyDescent="0.25">
      <c r="B1002" s="66"/>
    </row>
  </sheetData>
  <mergeCells count="7">
    <mergeCell ref="C2:Z2"/>
    <mergeCell ref="AB2:AC2"/>
    <mergeCell ref="C4:E4"/>
    <mergeCell ref="F4:I4"/>
    <mergeCell ref="J4:N4"/>
    <mergeCell ref="O4:U4"/>
    <mergeCell ref="V4:Y4"/>
  </mergeCells>
  <conditionalFormatting sqref="C102:C106">
    <cfRule type="colorScale" priority="168">
      <colorScale>
        <cfvo type="min"/>
        <cfvo type="percentile" val="50"/>
        <cfvo type="max"/>
        <color rgb="FF63BE7B"/>
        <color rgb="FFFCFCFF"/>
        <color rgb="FFF8696B"/>
      </colorScale>
    </cfRule>
  </conditionalFormatting>
  <conditionalFormatting sqref="C6:C94">
    <cfRule type="colorScale" priority="128">
      <colorScale>
        <cfvo type="min"/>
        <cfvo type="percentile" val="50"/>
        <cfvo type="max"/>
        <color rgb="FF63BE7B"/>
        <color rgb="FFFCFCFF"/>
        <color rgb="FFF8696B"/>
      </colorScale>
    </cfRule>
  </conditionalFormatting>
  <conditionalFormatting sqref="D6:D94">
    <cfRule type="colorScale" priority="127">
      <colorScale>
        <cfvo type="min"/>
        <cfvo type="percentile" val="50"/>
        <cfvo type="max"/>
        <color rgb="FFF8696B"/>
        <color rgb="FFFCFCFF"/>
        <color rgb="FF63BE7B"/>
      </colorScale>
    </cfRule>
  </conditionalFormatting>
  <conditionalFormatting sqref="E6:E94">
    <cfRule type="colorScale" priority="126">
      <colorScale>
        <cfvo type="min"/>
        <cfvo type="percentile" val="50"/>
        <cfvo type="max"/>
        <color rgb="FFF8696B"/>
        <color rgb="FFFCFCFF"/>
        <color rgb="FF63BE7B"/>
      </colorScale>
    </cfRule>
  </conditionalFormatting>
  <conditionalFormatting sqref="F6:F94">
    <cfRule type="colorScale" priority="125">
      <colorScale>
        <cfvo type="min"/>
        <cfvo type="percentile" val="50"/>
        <cfvo type="max"/>
        <color rgb="FF63BE7B"/>
        <color rgb="FFFCFCFF"/>
        <color rgb="FFF8696B"/>
      </colorScale>
    </cfRule>
  </conditionalFormatting>
  <conditionalFormatting sqref="G6:G94">
    <cfRule type="colorScale" priority="124">
      <colorScale>
        <cfvo type="min"/>
        <cfvo type="percentile" val="50"/>
        <cfvo type="max"/>
        <color rgb="FFF8696B"/>
        <color rgb="FFFCFCFF"/>
        <color rgb="FF63BE7B"/>
      </colorScale>
    </cfRule>
  </conditionalFormatting>
  <conditionalFormatting sqref="H6:H94">
    <cfRule type="colorScale" priority="95">
      <colorScale>
        <cfvo type="min"/>
        <cfvo type="percentile" val="50"/>
        <cfvo type="max"/>
        <color rgb="FF63BE7B"/>
        <color rgb="FFFCFCFF"/>
        <color rgb="FFF8696B"/>
      </colorScale>
    </cfRule>
  </conditionalFormatting>
  <conditionalFormatting sqref="I6:I94">
    <cfRule type="colorScale" priority="94">
      <colorScale>
        <cfvo type="min"/>
        <cfvo type="percentile" val="50"/>
        <cfvo type="max"/>
        <color rgb="FF63BE7B"/>
        <color rgb="FFFCFCFF"/>
        <color rgb="FFF8696B"/>
      </colorScale>
    </cfRule>
  </conditionalFormatting>
  <conditionalFormatting sqref="J6:J94">
    <cfRule type="colorScale" priority="123">
      <colorScale>
        <cfvo type="min"/>
        <cfvo type="percentile" val="50"/>
        <cfvo type="max"/>
        <color rgb="FF63BE7B"/>
        <color rgb="FFFCFCFF"/>
        <color rgb="FFF8696B"/>
      </colorScale>
    </cfRule>
  </conditionalFormatting>
  <conditionalFormatting sqref="K6:K94">
    <cfRule type="colorScale" priority="122">
      <colorScale>
        <cfvo type="min"/>
        <cfvo type="percentile" val="50"/>
        <cfvo type="max"/>
        <color rgb="FF63BE7B"/>
        <color rgb="FFFCFCFF"/>
        <color rgb="FFF8696B"/>
      </colorScale>
    </cfRule>
  </conditionalFormatting>
  <conditionalFormatting sqref="L6:L94">
    <cfRule type="colorScale" priority="121">
      <colorScale>
        <cfvo type="min"/>
        <cfvo type="percentile" val="50"/>
        <cfvo type="max"/>
        <color rgb="FF63BE7B"/>
        <color rgb="FFFCFCFF"/>
        <color rgb="FFF8696B"/>
      </colorScale>
    </cfRule>
  </conditionalFormatting>
  <conditionalFormatting sqref="M6:M94">
    <cfRule type="colorScale" priority="120">
      <colorScale>
        <cfvo type="min"/>
        <cfvo type="percentile" val="50"/>
        <cfvo type="max"/>
        <color rgb="FF63BE7B"/>
        <color rgb="FFFCFCFF"/>
        <color rgb="FFF8696B"/>
      </colorScale>
    </cfRule>
  </conditionalFormatting>
  <conditionalFormatting sqref="N6:N94">
    <cfRule type="colorScale" priority="119">
      <colorScale>
        <cfvo type="min"/>
        <cfvo type="percentile" val="50"/>
        <cfvo type="max"/>
        <color rgb="FFF8696B"/>
        <color rgb="FFFCFCFF"/>
        <color rgb="FF63BE7B"/>
      </colorScale>
    </cfRule>
  </conditionalFormatting>
  <conditionalFormatting sqref="Q6:Q94">
    <cfRule type="colorScale" priority="118">
      <colorScale>
        <cfvo type="min"/>
        <cfvo type="percentile" val="50"/>
        <cfvo type="max"/>
        <color rgb="FF63BE7B"/>
        <color rgb="FFFCFCFF"/>
        <color rgb="FFF8696B"/>
      </colorScale>
    </cfRule>
  </conditionalFormatting>
  <conditionalFormatting sqref="R6:R94">
    <cfRule type="colorScale" priority="117">
      <colorScale>
        <cfvo type="min"/>
        <cfvo type="percentile" val="50"/>
        <cfvo type="max"/>
        <color rgb="FF63BE7B"/>
        <color rgb="FFFCFCFF"/>
        <color rgb="FFF8696B"/>
      </colorScale>
    </cfRule>
  </conditionalFormatting>
  <conditionalFormatting sqref="S6:S94">
    <cfRule type="colorScale" priority="116">
      <colorScale>
        <cfvo type="min"/>
        <cfvo type="percentile" val="50"/>
        <cfvo type="max"/>
        <color rgb="FF63BE7B"/>
        <color rgb="FFFCFCFF"/>
        <color rgb="FFF8696B"/>
      </colorScale>
    </cfRule>
  </conditionalFormatting>
  <conditionalFormatting sqref="T6:T94">
    <cfRule type="colorScale" priority="115">
      <colorScale>
        <cfvo type="min"/>
        <cfvo type="percentile" val="50"/>
        <cfvo type="max"/>
        <color rgb="FF63BE7B"/>
        <color rgb="FFFCFCFF"/>
        <color rgb="FFF8696B"/>
      </colorScale>
    </cfRule>
  </conditionalFormatting>
  <conditionalFormatting sqref="U6:U94">
    <cfRule type="colorScale" priority="114">
      <colorScale>
        <cfvo type="min"/>
        <cfvo type="percentile" val="50"/>
        <cfvo type="max"/>
        <color rgb="FF63BE7B"/>
        <color rgb="FFFCFCFF"/>
        <color rgb="FFF8696B"/>
      </colorScale>
    </cfRule>
  </conditionalFormatting>
  <conditionalFormatting sqref="V6:V94">
    <cfRule type="colorScale" priority="113">
      <colorScale>
        <cfvo type="min"/>
        <cfvo type="percentile" val="50"/>
        <cfvo type="max"/>
        <color rgb="FFF8696B"/>
        <color rgb="FFFCFCFF"/>
        <color rgb="FF63BE7B"/>
      </colorScale>
    </cfRule>
  </conditionalFormatting>
  <conditionalFormatting sqref="W6:W94">
    <cfRule type="colorScale" priority="112">
      <colorScale>
        <cfvo type="min"/>
        <cfvo type="percentile" val="50"/>
        <cfvo type="max"/>
        <color rgb="FF63BE7B"/>
        <color rgb="FFFCFCFF"/>
        <color rgb="FFF8696B"/>
      </colorScale>
    </cfRule>
  </conditionalFormatting>
  <conditionalFormatting sqref="X94">
    <cfRule type="colorScale" priority="111">
      <colorScale>
        <cfvo type="min"/>
        <cfvo type="percentile" val="50"/>
        <cfvo type="max"/>
        <color rgb="FF63BE7B"/>
        <color rgb="FFFCFCFF"/>
        <color rgb="FFF8696B"/>
      </colorScale>
    </cfRule>
  </conditionalFormatting>
  <conditionalFormatting sqref="Y94">
    <cfRule type="colorScale" priority="110">
      <colorScale>
        <cfvo type="min"/>
        <cfvo type="percentile" val="50"/>
        <cfvo type="max"/>
        <color rgb="FFF8696B"/>
        <color rgb="FFFCFCFF"/>
        <color rgb="FF63BE7B"/>
      </colorScale>
    </cfRule>
  </conditionalFormatting>
  <conditionalFormatting sqref="Z6:Z94">
    <cfRule type="colorScale" priority="109">
      <colorScale>
        <cfvo type="min"/>
        <cfvo type="percentile" val="50"/>
        <cfvo type="max"/>
        <color rgb="FFF8696B"/>
        <color rgb="FFFCFCFF"/>
        <color rgb="FF63BE7B"/>
      </colorScale>
    </cfRule>
  </conditionalFormatting>
  <conditionalFormatting sqref="AB6:AB94">
    <cfRule type="colorScale" priority="108">
      <colorScale>
        <cfvo type="min"/>
        <cfvo type="percentile" val="50"/>
        <cfvo type="max"/>
        <color rgb="FFF8696B"/>
        <color rgb="FFFCFCFF"/>
        <color rgb="FF63BE7B"/>
      </colorScale>
    </cfRule>
  </conditionalFormatting>
  <conditionalFormatting sqref="AC6:AC94">
    <cfRule type="colorScale" priority="107">
      <colorScale>
        <cfvo type="min"/>
        <cfvo type="percentile" val="50"/>
        <cfvo type="max"/>
        <color rgb="FFF8696B"/>
        <color rgb="FFFCFCFF"/>
        <color rgb="FF63BE7B"/>
      </colorScale>
    </cfRule>
  </conditionalFormatting>
  <conditionalFormatting sqref="O6:O94">
    <cfRule type="colorScale" priority="92">
      <colorScale>
        <cfvo type="min"/>
        <cfvo type="percentile" val="50"/>
        <cfvo type="max"/>
        <color rgb="FFF8696B"/>
        <color rgb="FFFCFCFF"/>
        <color rgb="FF63BE7B"/>
      </colorScale>
    </cfRule>
  </conditionalFormatting>
  <conditionalFormatting sqref="O6:O94">
    <cfRule type="colorScale" priority="90">
      <colorScale>
        <cfvo type="min"/>
        <cfvo type="percentile" val="50"/>
        <cfvo type="max"/>
        <color rgb="FF63BE7B"/>
        <color rgb="FFFCFCFF"/>
        <color rgb="FFF8696B"/>
      </colorScale>
    </cfRule>
  </conditionalFormatting>
  <conditionalFormatting sqref="P6:P94">
    <cfRule type="colorScale" priority="91">
      <colorScale>
        <cfvo type="min"/>
        <cfvo type="percentile" val="50"/>
        <cfvo type="max"/>
        <color rgb="FFF8696B"/>
        <color rgb="FFFCFCFF"/>
        <color rgb="FF63BE7B"/>
      </colorScale>
    </cfRule>
  </conditionalFormatting>
  <conditionalFormatting sqref="P6:P94">
    <cfRule type="colorScale" priority="89">
      <colorScale>
        <cfvo type="min"/>
        <cfvo type="percentile" val="50"/>
        <cfvo type="max"/>
        <color rgb="FF63BE7B"/>
        <color rgb="FFFCFCFF"/>
        <color rgb="FFF8696B"/>
      </colorScale>
    </cfRule>
  </conditionalFormatting>
  <conditionalFormatting sqref="X6:X93">
    <cfRule type="top10" dxfId="21" priority="85" percent="1" bottom="1" rank="25"/>
    <cfRule type="top10" dxfId="20" priority="86" percent="1" rank="25"/>
  </conditionalFormatting>
  <conditionalFormatting sqref="Y6">
    <cfRule type="top10" dxfId="19" priority="83" percent="1" bottom="1" rank="25"/>
    <cfRule type="top10" dxfId="18" priority="84" percent="1" rank="25"/>
  </conditionalFormatting>
  <conditionalFormatting sqref="Y7:Y93">
    <cfRule type="top10" dxfId="17" priority="81" percent="1" bottom="1" rank="25"/>
    <cfRule type="top10" dxfId="16" priority="82" percent="1" rank="25"/>
  </conditionalFormatting>
  <conditionalFormatting sqref="C102:C107">
    <cfRule type="colorScale" priority="80">
      <colorScale>
        <cfvo type="min"/>
        <cfvo type="percentile" val="50"/>
        <cfvo type="max"/>
        <color rgb="FF63BE7B"/>
        <color rgb="FFFCFCFF"/>
        <color rgb="FFF8696B"/>
      </colorScale>
    </cfRule>
  </conditionalFormatting>
  <conditionalFormatting sqref="F102:F106">
    <cfRule type="colorScale" priority="79">
      <colorScale>
        <cfvo type="min"/>
        <cfvo type="percentile" val="50"/>
        <cfvo type="max"/>
        <color rgb="FF63BE7B"/>
        <color rgb="FFFCFCFF"/>
        <color rgb="FFF8696B"/>
      </colorScale>
    </cfRule>
  </conditionalFormatting>
  <conditionalFormatting sqref="F102:F107">
    <cfRule type="colorScale" priority="78">
      <colorScale>
        <cfvo type="min"/>
        <cfvo type="percentile" val="50"/>
        <cfvo type="max"/>
        <color rgb="FF63BE7B"/>
        <color rgb="FFFCFCFF"/>
        <color rgb="FFF8696B"/>
      </colorScale>
    </cfRule>
  </conditionalFormatting>
  <conditionalFormatting sqref="H102:H106">
    <cfRule type="colorScale" priority="77">
      <colorScale>
        <cfvo type="min"/>
        <cfvo type="percentile" val="50"/>
        <cfvo type="max"/>
        <color rgb="FF63BE7B"/>
        <color rgb="FFFCFCFF"/>
        <color rgb="FFF8696B"/>
      </colorScale>
    </cfRule>
  </conditionalFormatting>
  <conditionalFormatting sqref="H102:H107">
    <cfRule type="colorScale" priority="76">
      <colorScale>
        <cfvo type="min"/>
        <cfvo type="percentile" val="50"/>
        <cfvo type="max"/>
        <color rgb="FF63BE7B"/>
        <color rgb="FFFCFCFF"/>
        <color rgb="FFF8696B"/>
      </colorScale>
    </cfRule>
  </conditionalFormatting>
  <conditionalFormatting sqref="I102:I106">
    <cfRule type="colorScale" priority="75">
      <colorScale>
        <cfvo type="min"/>
        <cfvo type="percentile" val="50"/>
        <cfvo type="max"/>
        <color rgb="FF63BE7B"/>
        <color rgb="FFFCFCFF"/>
        <color rgb="FFF8696B"/>
      </colorScale>
    </cfRule>
  </conditionalFormatting>
  <conditionalFormatting sqref="I102:I107">
    <cfRule type="colorScale" priority="74">
      <colorScale>
        <cfvo type="min"/>
        <cfvo type="percentile" val="50"/>
        <cfvo type="max"/>
        <color rgb="FF63BE7B"/>
        <color rgb="FFFCFCFF"/>
        <color rgb="FFF8696B"/>
      </colorScale>
    </cfRule>
  </conditionalFormatting>
  <conditionalFormatting sqref="J102:J106">
    <cfRule type="colorScale" priority="73">
      <colorScale>
        <cfvo type="min"/>
        <cfvo type="percentile" val="50"/>
        <cfvo type="max"/>
        <color rgb="FF63BE7B"/>
        <color rgb="FFFCFCFF"/>
        <color rgb="FFF8696B"/>
      </colorScale>
    </cfRule>
  </conditionalFormatting>
  <conditionalFormatting sqref="J102:J107">
    <cfRule type="colorScale" priority="72">
      <colorScale>
        <cfvo type="min"/>
        <cfvo type="percentile" val="50"/>
        <cfvo type="max"/>
        <color rgb="FF63BE7B"/>
        <color rgb="FFFCFCFF"/>
        <color rgb="FFF8696B"/>
      </colorScale>
    </cfRule>
  </conditionalFormatting>
  <conditionalFormatting sqref="K102:K106">
    <cfRule type="colorScale" priority="71">
      <colorScale>
        <cfvo type="min"/>
        <cfvo type="percentile" val="50"/>
        <cfvo type="max"/>
        <color rgb="FF63BE7B"/>
        <color rgb="FFFCFCFF"/>
        <color rgb="FFF8696B"/>
      </colorScale>
    </cfRule>
  </conditionalFormatting>
  <conditionalFormatting sqref="K102:K107">
    <cfRule type="colorScale" priority="70">
      <colorScale>
        <cfvo type="min"/>
        <cfvo type="percentile" val="50"/>
        <cfvo type="max"/>
        <color rgb="FF63BE7B"/>
        <color rgb="FFFCFCFF"/>
        <color rgb="FFF8696B"/>
      </colorScale>
    </cfRule>
  </conditionalFormatting>
  <conditionalFormatting sqref="L102:L106">
    <cfRule type="colorScale" priority="69">
      <colorScale>
        <cfvo type="min"/>
        <cfvo type="percentile" val="50"/>
        <cfvo type="max"/>
        <color rgb="FF63BE7B"/>
        <color rgb="FFFCFCFF"/>
        <color rgb="FFF8696B"/>
      </colorScale>
    </cfRule>
  </conditionalFormatting>
  <conditionalFormatting sqref="L102:L107">
    <cfRule type="colorScale" priority="68">
      <colorScale>
        <cfvo type="min"/>
        <cfvo type="percentile" val="50"/>
        <cfvo type="max"/>
        <color rgb="FF63BE7B"/>
        <color rgb="FFFCFCFF"/>
        <color rgb="FFF8696B"/>
      </colorScale>
    </cfRule>
  </conditionalFormatting>
  <conditionalFormatting sqref="M102:M106">
    <cfRule type="colorScale" priority="67">
      <colorScale>
        <cfvo type="min"/>
        <cfvo type="percentile" val="50"/>
        <cfvo type="max"/>
        <color rgb="FF63BE7B"/>
        <color rgb="FFFCFCFF"/>
        <color rgb="FFF8696B"/>
      </colorScale>
    </cfRule>
  </conditionalFormatting>
  <conditionalFormatting sqref="M102:M107">
    <cfRule type="colorScale" priority="66">
      <colorScale>
        <cfvo type="min"/>
        <cfvo type="percentile" val="50"/>
        <cfvo type="max"/>
        <color rgb="FF63BE7B"/>
        <color rgb="FFFCFCFF"/>
        <color rgb="FFF8696B"/>
      </colorScale>
    </cfRule>
  </conditionalFormatting>
  <conditionalFormatting sqref="O102:O106">
    <cfRule type="colorScale" priority="65">
      <colorScale>
        <cfvo type="min"/>
        <cfvo type="percentile" val="50"/>
        <cfvo type="max"/>
        <color rgb="FF63BE7B"/>
        <color rgb="FFFCFCFF"/>
        <color rgb="FFF8696B"/>
      </colorScale>
    </cfRule>
  </conditionalFormatting>
  <conditionalFormatting sqref="O102:O107">
    <cfRule type="colorScale" priority="64">
      <colorScale>
        <cfvo type="min"/>
        <cfvo type="percentile" val="50"/>
        <cfvo type="max"/>
        <color rgb="FF63BE7B"/>
        <color rgb="FFFCFCFF"/>
        <color rgb="FFF8696B"/>
      </colorScale>
    </cfRule>
  </conditionalFormatting>
  <conditionalFormatting sqref="P102:P106">
    <cfRule type="colorScale" priority="63">
      <colorScale>
        <cfvo type="min"/>
        <cfvo type="percentile" val="50"/>
        <cfvo type="max"/>
        <color rgb="FF63BE7B"/>
        <color rgb="FFFCFCFF"/>
        <color rgb="FFF8696B"/>
      </colorScale>
    </cfRule>
  </conditionalFormatting>
  <conditionalFormatting sqref="P102:P107">
    <cfRule type="colorScale" priority="62">
      <colorScale>
        <cfvo type="min"/>
        <cfvo type="percentile" val="50"/>
        <cfvo type="max"/>
        <color rgb="FF63BE7B"/>
        <color rgb="FFFCFCFF"/>
        <color rgb="FFF8696B"/>
      </colorScale>
    </cfRule>
  </conditionalFormatting>
  <conditionalFormatting sqref="Q102:Q106">
    <cfRule type="colorScale" priority="61">
      <colorScale>
        <cfvo type="min"/>
        <cfvo type="percentile" val="50"/>
        <cfvo type="max"/>
        <color rgb="FF63BE7B"/>
        <color rgb="FFFCFCFF"/>
        <color rgb="FFF8696B"/>
      </colorScale>
    </cfRule>
  </conditionalFormatting>
  <conditionalFormatting sqref="Q102:Q107">
    <cfRule type="colorScale" priority="60">
      <colorScale>
        <cfvo type="min"/>
        <cfvo type="percentile" val="50"/>
        <cfvo type="max"/>
        <color rgb="FF63BE7B"/>
        <color rgb="FFFCFCFF"/>
        <color rgb="FFF8696B"/>
      </colorScale>
    </cfRule>
  </conditionalFormatting>
  <conditionalFormatting sqref="R102:R106">
    <cfRule type="colorScale" priority="59">
      <colorScale>
        <cfvo type="min"/>
        <cfvo type="percentile" val="50"/>
        <cfvo type="max"/>
        <color rgb="FF63BE7B"/>
        <color rgb="FFFCFCFF"/>
        <color rgb="FFF8696B"/>
      </colorScale>
    </cfRule>
  </conditionalFormatting>
  <conditionalFormatting sqref="R102:R107">
    <cfRule type="colorScale" priority="58">
      <colorScale>
        <cfvo type="min"/>
        <cfvo type="percentile" val="50"/>
        <cfvo type="max"/>
        <color rgb="FF63BE7B"/>
        <color rgb="FFFCFCFF"/>
        <color rgb="FFF8696B"/>
      </colorScale>
    </cfRule>
  </conditionalFormatting>
  <conditionalFormatting sqref="S102:S106">
    <cfRule type="colorScale" priority="57">
      <colorScale>
        <cfvo type="min"/>
        <cfvo type="percentile" val="50"/>
        <cfvo type="max"/>
        <color rgb="FF63BE7B"/>
        <color rgb="FFFCFCFF"/>
        <color rgb="FFF8696B"/>
      </colorScale>
    </cfRule>
  </conditionalFormatting>
  <conditionalFormatting sqref="S102:S107">
    <cfRule type="colorScale" priority="56">
      <colorScale>
        <cfvo type="min"/>
        <cfvo type="percentile" val="50"/>
        <cfvo type="max"/>
        <color rgb="FF63BE7B"/>
        <color rgb="FFFCFCFF"/>
        <color rgb="FFF8696B"/>
      </colorScale>
    </cfRule>
  </conditionalFormatting>
  <conditionalFormatting sqref="T102:T106">
    <cfRule type="colorScale" priority="55">
      <colorScale>
        <cfvo type="min"/>
        <cfvo type="percentile" val="50"/>
        <cfvo type="max"/>
        <color rgb="FF63BE7B"/>
        <color rgb="FFFCFCFF"/>
        <color rgb="FFF8696B"/>
      </colorScale>
    </cfRule>
  </conditionalFormatting>
  <conditionalFormatting sqref="T102:T107">
    <cfRule type="colorScale" priority="54">
      <colorScale>
        <cfvo type="min"/>
        <cfvo type="percentile" val="50"/>
        <cfvo type="max"/>
        <color rgb="FF63BE7B"/>
        <color rgb="FFFCFCFF"/>
        <color rgb="FFF8696B"/>
      </colorScale>
    </cfRule>
  </conditionalFormatting>
  <conditionalFormatting sqref="U102:U106">
    <cfRule type="colorScale" priority="53">
      <colorScale>
        <cfvo type="min"/>
        <cfvo type="percentile" val="50"/>
        <cfvo type="max"/>
        <color rgb="FF63BE7B"/>
        <color rgb="FFFCFCFF"/>
        <color rgb="FFF8696B"/>
      </colorScale>
    </cfRule>
  </conditionalFormatting>
  <conditionalFormatting sqref="U102:U107">
    <cfRule type="colorScale" priority="52">
      <colorScale>
        <cfvo type="min"/>
        <cfvo type="percentile" val="50"/>
        <cfvo type="max"/>
        <color rgb="FF63BE7B"/>
        <color rgb="FFFCFCFF"/>
        <color rgb="FFF8696B"/>
      </colorScale>
    </cfRule>
  </conditionalFormatting>
  <conditionalFormatting sqref="W102:W106">
    <cfRule type="colorScale" priority="51">
      <colorScale>
        <cfvo type="min"/>
        <cfvo type="percentile" val="50"/>
        <cfvo type="max"/>
        <color rgb="FF63BE7B"/>
        <color rgb="FFFCFCFF"/>
        <color rgb="FFF8696B"/>
      </colorScale>
    </cfRule>
  </conditionalFormatting>
  <conditionalFormatting sqref="W102:W107">
    <cfRule type="colorScale" priority="50">
      <colorScale>
        <cfvo type="min"/>
        <cfvo type="percentile" val="50"/>
        <cfvo type="max"/>
        <color rgb="FF63BE7B"/>
        <color rgb="FFFCFCFF"/>
        <color rgb="FFF8696B"/>
      </colorScale>
    </cfRule>
  </conditionalFormatting>
  <conditionalFormatting sqref="X102:X106">
    <cfRule type="colorScale" priority="49">
      <colorScale>
        <cfvo type="min"/>
        <cfvo type="percentile" val="50"/>
        <cfvo type="max"/>
        <color rgb="FF63BE7B"/>
        <color rgb="FFFCFCFF"/>
        <color rgb="FFF8696B"/>
      </colorScale>
    </cfRule>
  </conditionalFormatting>
  <conditionalFormatting sqref="X102:X107">
    <cfRule type="colorScale" priority="48">
      <colorScale>
        <cfvo type="min"/>
        <cfvo type="percentile" val="50"/>
        <cfvo type="max"/>
        <color rgb="FF63BE7B"/>
        <color rgb="FFFCFCFF"/>
        <color rgb="FFF8696B"/>
      </colorScale>
    </cfRule>
  </conditionalFormatting>
  <conditionalFormatting sqref="AC102:AC106">
    <cfRule type="colorScale" priority="24">
      <colorScale>
        <cfvo type="min"/>
        <cfvo type="percentile" val="50"/>
        <cfvo type="max"/>
        <color rgb="FFF8696B"/>
        <color rgb="FFFCFCFF"/>
        <color rgb="FF63BE7B"/>
      </colorScale>
    </cfRule>
  </conditionalFormatting>
  <conditionalFormatting sqref="AC102:AC107">
    <cfRule type="colorScale" priority="23">
      <colorScale>
        <cfvo type="min"/>
        <cfvo type="percentile" val="50"/>
        <cfvo type="max"/>
        <color rgb="FFF8696B"/>
        <color rgb="FFFCFCFF"/>
        <color rgb="FF63BE7B"/>
      </colorScale>
    </cfRule>
  </conditionalFormatting>
  <conditionalFormatting sqref="AB102:AB106">
    <cfRule type="colorScale" priority="22">
      <colorScale>
        <cfvo type="min"/>
        <cfvo type="percentile" val="50"/>
        <cfvo type="max"/>
        <color rgb="FFF8696B"/>
        <color rgb="FFFCFCFF"/>
        <color rgb="FF63BE7B"/>
      </colorScale>
    </cfRule>
  </conditionalFormatting>
  <conditionalFormatting sqref="AB102:AB107">
    <cfRule type="colorScale" priority="21">
      <colorScale>
        <cfvo type="min"/>
        <cfvo type="percentile" val="50"/>
        <cfvo type="max"/>
        <color rgb="FFF8696B"/>
        <color rgb="FFFCFCFF"/>
        <color rgb="FF63BE7B"/>
      </colorScale>
    </cfRule>
  </conditionalFormatting>
  <conditionalFormatting sqref="Z102:Z106">
    <cfRule type="colorScale" priority="20">
      <colorScale>
        <cfvo type="min"/>
        <cfvo type="percentile" val="50"/>
        <cfvo type="max"/>
        <color rgb="FFF8696B"/>
        <color rgb="FFFCFCFF"/>
        <color rgb="FF63BE7B"/>
      </colorScale>
    </cfRule>
  </conditionalFormatting>
  <conditionalFormatting sqref="Z102:Z107">
    <cfRule type="colorScale" priority="19">
      <colorScale>
        <cfvo type="min"/>
        <cfvo type="percentile" val="50"/>
        <cfvo type="max"/>
        <color rgb="FFF8696B"/>
        <color rgb="FFFCFCFF"/>
        <color rgb="FF63BE7B"/>
      </colorScale>
    </cfRule>
  </conditionalFormatting>
  <conditionalFormatting sqref="Y102:Y106">
    <cfRule type="colorScale" priority="18">
      <colorScale>
        <cfvo type="min"/>
        <cfvo type="percentile" val="50"/>
        <cfvo type="max"/>
        <color rgb="FFF8696B"/>
        <color rgb="FFFCFCFF"/>
        <color rgb="FF63BE7B"/>
      </colorScale>
    </cfRule>
  </conditionalFormatting>
  <conditionalFormatting sqref="Y102:Y107">
    <cfRule type="colorScale" priority="17">
      <colorScale>
        <cfvo type="min"/>
        <cfvo type="percentile" val="50"/>
        <cfvo type="max"/>
        <color rgb="FFF8696B"/>
        <color rgb="FFFCFCFF"/>
        <color rgb="FF63BE7B"/>
      </colorScale>
    </cfRule>
  </conditionalFormatting>
  <conditionalFormatting sqref="V102:V106">
    <cfRule type="colorScale" priority="16">
      <colorScale>
        <cfvo type="min"/>
        <cfvo type="percentile" val="50"/>
        <cfvo type="max"/>
        <color rgb="FFF8696B"/>
        <color rgb="FFFCFCFF"/>
        <color rgb="FF63BE7B"/>
      </colorScale>
    </cfRule>
  </conditionalFormatting>
  <conditionalFormatting sqref="V102:V107">
    <cfRule type="colorScale" priority="15">
      <colorScale>
        <cfvo type="min"/>
        <cfvo type="percentile" val="50"/>
        <cfvo type="max"/>
        <color rgb="FFF8696B"/>
        <color rgb="FFFCFCFF"/>
        <color rgb="FF63BE7B"/>
      </colorScale>
    </cfRule>
  </conditionalFormatting>
  <conditionalFormatting sqref="N102:N106">
    <cfRule type="colorScale" priority="14">
      <colorScale>
        <cfvo type="min"/>
        <cfvo type="percentile" val="50"/>
        <cfvo type="max"/>
        <color rgb="FFF8696B"/>
        <color rgb="FFFCFCFF"/>
        <color rgb="FF63BE7B"/>
      </colorScale>
    </cfRule>
  </conditionalFormatting>
  <conditionalFormatting sqref="N102:N107">
    <cfRule type="colorScale" priority="13">
      <colorScale>
        <cfvo type="min"/>
        <cfvo type="percentile" val="50"/>
        <cfvo type="max"/>
        <color rgb="FFF8696B"/>
        <color rgb="FFFCFCFF"/>
        <color rgb="FF63BE7B"/>
      </colorScale>
    </cfRule>
  </conditionalFormatting>
  <conditionalFormatting sqref="G102:G106">
    <cfRule type="colorScale" priority="12">
      <colorScale>
        <cfvo type="min"/>
        <cfvo type="percentile" val="50"/>
        <cfvo type="max"/>
        <color rgb="FFF8696B"/>
        <color rgb="FFFCFCFF"/>
        <color rgb="FF63BE7B"/>
      </colorScale>
    </cfRule>
  </conditionalFormatting>
  <conditionalFormatting sqref="G102:G107">
    <cfRule type="colorScale" priority="11">
      <colorScale>
        <cfvo type="min"/>
        <cfvo type="percentile" val="50"/>
        <cfvo type="max"/>
        <color rgb="FFF8696B"/>
        <color rgb="FFFCFCFF"/>
        <color rgb="FF63BE7B"/>
      </colorScale>
    </cfRule>
  </conditionalFormatting>
  <conditionalFormatting sqref="E102:E106">
    <cfRule type="colorScale" priority="10">
      <colorScale>
        <cfvo type="min"/>
        <cfvo type="percentile" val="50"/>
        <cfvo type="max"/>
        <color rgb="FFF8696B"/>
        <color rgb="FFFCFCFF"/>
        <color rgb="FF63BE7B"/>
      </colorScale>
    </cfRule>
  </conditionalFormatting>
  <conditionalFormatting sqref="E102:E107">
    <cfRule type="colorScale" priority="9">
      <colorScale>
        <cfvo type="min"/>
        <cfvo type="percentile" val="50"/>
        <cfvo type="max"/>
        <color rgb="FFF8696B"/>
        <color rgb="FFFCFCFF"/>
        <color rgb="FF63BE7B"/>
      </colorScale>
    </cfRule>
  </conditionalFormatting>
  <conditionalFormatting sqref="D102:D106">
    <cfRule type="colorScale" priority="8">
      <colorScale>
        <cfvo type="min"/>
        <cfvo type="percentile" val="50"/>
        <cfvo type="max"/>
        <color rgb="FFF8696B"/>
        <color rgb="FFFCFCFF"/>
        <color rgb="FF63BE7B"/>
      </colorScale>
    </cfRule>
  </conditionalFormatting>
  <conditionalFormatting sqref="D102:D107">
    <cfRule type="colorScale" priority="7">
      <colorScale>
        <cfvo type="min"/>
        <cfvo type="percentile" val="50"/>
        <cfvo type="max"/>
        <color rgb="FFF8696B"/>
        <color rgb="FFFCFCFF"/>
        <color rgb="FF63BE7B"/>
      </colorScale>
    </cfRule>
  </conditionalFormatting>
  <conditionalFormatting sqref="D115:D122">
    <cfRule type="colorScale" priority="6">
      <colorScale>
        <cfvo type="min"/>
        <cfvo type="percentile" val="50"/>
        <cfvo type="max"/>
        <color rgb="FF63BE7B"/>
        <color rgb="FFFCFCFF"/>
        <color rgb="FFF8696B"/>
      </colorScale>
    </cfRule>
  </conditionalFormatting>
  <conditionalFormatting sqref="D115:D122">
    <cfRule type="colorScale" priority="5">
      <colorScale>
        <cfvo type="min"/>
        <cfvo type="percentile" val="50"/>
        <cfvo type="max"/>
        <color rgb="FF63BE7B"/>
        <color rgb="FFFCFCFF"/>
        <color rgb="FFF8696B"/>
      </colorScale>
    </cfRule>
  </conditionalFormatting>
  <conditionalFormatting sqref="E115:E121">
    <cfRule type="colorScale" priority="4">
      <colorScale>
        <cfvo type="min"/>
        <cfvo type="percentile" val="50"/>
        <cfvo type="max"/>
        <color rgb="FFF8696B"/>
        <color rgb="FFFCFCFF"/>
        <color rgb="FF63BE7B"/>
      </colorScale>
    </cfRule>
  </conditionalFormatting>
  <conditionalFormatting sqref="E115:E122">
    <cfRule type="colorScale" priority="3">
      <colorScale>
        <cfvo type="min"/>
        <cfvo type="percentile" val="50"/>
        <cfvo type="max"/>
        <color rgb="FFF8696B"/>
        <color rgb="FFFCFCFF"/>
        <color rgb="FF63BE7B"/>
      </colorScale>
    </cfRule>
  </conditionalFormatting>
  <conditionalFormatting sqref="E120">
    <cfRule type="colorScale" priority="2">
      <colorScale>
        <cfvo type="min"/>
        <cfvo type="percentile" val="50"/>
        <cfvo type="max"/>
        <color rgb="FF63BE7B"/>
        <color rgb="FFFCFCFF"/>
        <color rgb="FFF8696B"/>
      </colorScale>
    </cfRule>
  </conditionalFormatting>
  <conditionalFormatting sqref="E120:E121">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26"/>
  <sheetViews>
    <sheetView topLeftCell="A73" zoomScale="70" zoomScaleNormal="70" workbookViewId="0">
      <selection activeCell="D115" sqref="D115"/>
    </sheetView>
  </sheetViews>
  <sheetFormatPr baseColWidth="10" defaultRowHeight="15" x14ac:dyDescent="0.25"/>
  <cols>
    <col min="2" max="2" width="98.140625" customWidth="1"/>
    <col min="4" max="13" width="14.7109375" customWidth="1"/>
    <col min="14" max="14" width="16.85546875" customWidth="1"/>
    <col min="15" max="15" width="14.7109375" customWidth="1"/>
  </cols>
  <sheetData>
    <row r="4" spans="2:15" ht="15.75" thickBot="1" x14ac:dyDescent="0.3"/>
    <row r="5" spans="2:15" ht="21.75" thickBot="1" x14ac:dyDescent="0.3">
      <c r="D5" s="457" t="s">
        <v>209</v>
      </c>
      <c r="E5" s="458"/>
      <c r="F5" s="458"/>
      <c r="G5" s="458"/>
      <c r="H5" s="458"/>
      <c r="I5" s="458"/>
      <c r="J5" s="458"/>
      <c r="K5" s="458"/>
      <c r="L5" s="458"/>
      <c r="M5" s="458"/>
      <c r="N5" s="458"/>
      <c r="O5" s="459"/>
    </row>
    <row r="6" spans="2:15" ht="15.75" thickBot="1" x14ac:dyDescent="0.3">
      <c r="D6" s="62"/>
      <c r="E6" s="62"/>
      <c r="F6" s="62"/>
      <c r="G6" s="62"/>
      <c r="H6" s="62"/>
      <c r="I6" s="62"/>
      <c r="J6" s="62"/>
      <c r="K6" s="62"/>
      <c r="L6" s="62"/>
      <c r="M6" s="62"/>
      <c r="N6" s="62"/>
      <c r="O6" s="62"/>
    </row>
    <row r="7" spans="2:15" ht="76.5" customHeight="1" thickBot="1" x14ac:dyDescent="0.3">
      <c r="B7" s="62"/>
      <c r="C7" s="222"/>
      <c r="D7" s="466" t="s">
        <v>190</v>
      </c>
      <c r="E7" s="466"/>
      <c r="F7" s="466"/>
      <c r="G7" s="466"/>
      <c r="H7" s="466"/>
      <c r="I7" s="466"/>
      <c r="J7" s="378" t="s">
        <v>196</v>
      </c>
      <c r="K7" s="471" t="s">
        <v>192</v>
      </c>
      <c r="L7" s="472"/>
      <c r="M7" s="473"/>
      <c r="N7" s="474" t="s">
        <v>194</v>
      </c>
      <c r="O7" s="475"/>
    </row>
    <row r="8" spans="2:15" ht="60" x14ac:dyDescent="0.25">
      <c r="B8" s="35" t="s">
        <v>170</v>
      </c>
      <c r="C8" s="223" t="s">
        <v>176</v>
      </c>
      <c r="D8" s="179" t="s">
        <v>151</v>
      </c>
      <c r="E8" s="33" t="s">
        <v>135</v>
      </c>
      <c r="F8" s="33" t="s">
        <v>133</v>
      </c>
      <c r="G8" s="33" t="s">
        <v>136</v>
      </c>
      <c r="H8" s="33" t="s">
        <v>137</v>
      </c>
      <c r="I8" s="180" t="s">
        <v>134</v>
      </c>
      <c r="J8" s="379" t="s">
        <v>160</v>
      </c>
      <c r="K8" s="381" t="s">
        <v>138</v>
      </c>
      <c r="L8" s="30" t="s">
        <v>139</v>
      </c>
      <c r="M8" s="382" t="s">
        <v>140</v>
      </c>
      <c r="N8" s="387" t="s">
        <v>152</v>
      </c>
      <c r="O8" s="388" t="s">
        <v>116</v>
      </c>
    </row>
    <row r="9" spans="2:15" ht="15.75" thickBot="1" x14ac:dyDescent="0.3">
      <c r="B9" s="214" t="s">
        <v>1</v>
      </c>
      <c r="C9" s="274">
        <v>5</v>
      </c>
      <c r="D9" s="225">
        <v>3.9E-2</v>
      </c>
      <c r="E9" s="91">
        <v>2.9000000000000001E-2</v>
      </c>
      <c r="F9" s="91">
        <v>9.9000000000000005E-2</v>
      </c>
      <c r="G9" s="91">
        <v>0.14499999999999999</v>
      </c>
      <c r="H9" s="96">
        <v>0.74199999999999999</v>
      </c>
      <c r="I9" s="226">
        <v>0.35199999999999998</v>
      </c>
      <c r="J9" s="100">
        <v>0.64200000000000002</v>
      </c>
      <c r="K9" s="383">
        <v>0.26600000000000001</v>
      </c>
      <c r="L9" s="96">
        <v>0.112</v>
      </c>
      <c r="M9" s="384">
        <v>0.74199999999999999</v>
      </c>
      <c r="N9" s="225">
        <v>0.66300000000000003</v>
      </c>
      <c r="O9" s="389">
        <v>4.3999999999999997E-2</v>
      </c>
    </row>
    <row r="10" spans="2:15" ht="15.75" thickBot="1" x14ac:dyDescent="0.3">
      <c r="B10" s="214" t="s">
        <v>2</v>
      </c>
      <c r="C10" s="220">
        <v>4</v>
      </c>
      <c r="D10" s="225">
        <v>0.109</v>
      </c>
      <c r="E10" s="91">
        <v>2.3E-2</v>
      </c>
      <c r="F10" s="91">
        <v>7.9000000000000001E-2</v>
      </c>
      <c r="G10" s="91">
        <v>0.30299999999999999</v>
      </c>
      <c r="H10" s="96">
        <v>0.753</v>
      </c>
      <c r="I10" s="226">
        <v>0.34799999999999998</v>
      </c>
      <c r="J10" s="100">
        <v>0.61199999999999999</v>
      </c>
      <c r="K10" s="383">
        <v>0.23200000000000001</v>
      </c>
      <c r="L10" s="96">
        <v>0.2</v>
      </c>
      <c r="M10" s="384">
        <v>0.753</v>
      </c>
      <c r="N10" s="225">
        <v>0.182</v>
      </c>
      <c r="O10" s="389">
        <v>4.7E-2</v>
      </c>
    </row>
    <row r="11" spans="2:15" ht="15.75" thickBot="1" x14ac:dyDescent="0.3">
      <c r="B11" s="214" t="s">
        <v>3</v>
      </c>
      <c r="C11" s="218">
        <v>2</v>
      </c>
      <c r="D11" s="225">
        <v>0.13300000000000001</v>
      </c>
      <c r="E11" s="91">
        <v>3.1E-2</v>
      </c>
      <c r="F11" s="91">
        <v>5.1999999999999998E-2</v>
      </c>
      <c r="G11" s="91">
        <v>0.54300000000000004</v>
      </c>
      <c r="H11" s="96">
        <v>0.84</v>
      </c>
      <c r="I11" s="226">
        <v>0.53900000000000003</v>
      </c>
      <c r="J11" s="100">
        <v>0.47099999999999997</v>
      </c>
      <c r="K11" s="383">
        <v>0.22700000000000001</v>
      </c>
      <c r="L11" s="96">
        <v>0.30599999999999999</v>
      </c>
      <c r="M11" s="384">
        <v>0.84</v>
      </c>
      <c r="N11" s="225">
        <v>0.30099999999999999</v>
      </c>
      <c r="O11" s="389">
        <v>9.9000000000000005E-2</v>
      </c>
    </row>
    <row r="12" spans="2:15" ht="15.75" thickBot="1" x14ac:dyDescent="0.3">
      <c r="B12" s="214" t="s">
        <v>4</v>
      </c>
      <c r="C12" s="221">
        <v>3</v>
      </c>
      <c r="D12" s="225">
        <v>0</v>
      </c>
      <c r="E12" s="91">
        <v>0.112</v>
      </c>
      <c r="F12" s="91">
        <v>0</v>
      </c>
      <c r="G12" s="97" t="s">
        <v>131</v>
      </c>
      <c r="H12" s="96">
        <v>1</v>
      </c>
      <c r="I12" s="226">
        <v>0.46700000000000003</v>
      </c>
      <c r="J12" s="100">
        <v>0.78</v>
      </c>
      <c r="K12" s="383">
        <v>0.16400000000000001</v>
      </c>
      <c r="L12" s="96">
        <v>0</v>
      </c>
      <c r="M12" s="384">
        <v>1</v>
      </c>
      <c r="N12" s="390" t="s">
        <v>131</v>
      </c>
      <c r="O12" s="389">
        <v>0</v>
      </c>
    </row>
    <row r="13" spans="2:15" ht="15.75" thickBot="1" x14ac:dyDescent="0.3">
      <c r="B13" s="214" t="s">
        <v>90</v>
      </c>
      <c r="C13" s="221">
        <v>3</v>
      </c>
      <c r="D13" s="225">
        <v>6.2E-2</v>
      </c>
      <c r="E13" s="91">
        <v>5.2999999999999999E-2</v>
      </c>
      <c r="F13" s="91">
        <v>3.5999999999999997E-2</v>
      </c>
      <c r="G13" s="91">
        <v>0.30599999999999999</v>
      </c>
      <c r="H13" s="96">
        <v>0.86199999999999999</v>
      </c>
      <c r="I13" s="226">
        <v>0.58199999999999996</v>
      </c>
      <c r="J13" s="100">
        <v>0.50600000000000001</v>
      </c>
      <c r="K13" s="383">
        <v>0.30299999999999999</v>
      </c>
      <c r="L13" s="96">
        <v>0.19400000000000001</v>
      </c>
      <c r="M13" s="384">
        <v>0.86199999999999999</v>
      </c>
      <c r="N13" s="225">
        <v>0.29499999999999998</v>
      </c>
      <c r="O13" s="389">
        <v>2.5000000000000001E-2</v>
      </c>
    </row>
    <row r="14" spans="2:15" ht="15.75" thickBot="1" x14ac:dyDescent="0.3">
      <c r="B14" s="214" t="s">
        <v>91</v>
      </c>
      <c r="C14" s="221">
        <v>3</v>
      </c>
      <c r="D14" s="225">
        <v>0.185</v>
      </c>
      <c r="E14" s="91">
        <v>5.5E-2</v>
      </c>
      <c r="F14" s="91">
        <v>7.3999999999999996E-2</v>
      </c>
      <c r="G14" s="91">
        <v>0.623</v>
      </c>
      <c r="H14" s="96">
        <v>0.56399999999999995</v>
      </c>
      <c r="I14" s="226">
        <v>0.71</v>
      </c>
      <c r="J14" s="100">
        <v>0.51800000000000002</v>
      </c>
      <c r="K14" s="383">
        <v>0.27</v>
      </c>
      <c r="L14" s="96">
        <v>0.161</v>
      </c>
      <c r="M14" s="384">
        <v>0.56399999999999995</v>
      </c>
      <c r="N14" s="225">
        <v>0.373</v>
      </c>
      <c r="O14" s="389">
        <v>8.5999999999999993E-2</v>
      </c>
    </row>
    <row r="15" spans="2:15" ht="15.75" thickBot="1" x14ac:dyDescent="0.3">
      <c r="B15" s="214" t="s">
        <v>7</v>
      </c>
      <c r="C15" s="221">
        <v>3</v>
      </c>
      <c r="D15" s="225">
        <v>0.10199999999999999</v>
      </c>
      <c r="E15" s="91">
        <v>6.3E-2</v>
      </c>
      <c r="F15" s="91">
        <v>0.112</v>
      </c>
      <c r="G15" s="91">
        <v>0.189</v>
      </c>
      <c r="H15" s="96">
        <v>0.83</v>
      </c>
      <c r="I15" s="226">
        <v>0.41299999999999998</v>
      </c>
      <c r="J15" s="100">
        <v>0.54400000000000004</v>
      </c>
      <c r="K15" s="383">
        <v>0.28000000000000003</v>
      </c>
      <c r="L15" s="96">
        <v>0.23300000000000001</v>
      </c>
      <c r="M15" s="384">
        <v>0.83</v>
      </c>
      <c r="N15" s="225">
        <v>0.45700000000000002</v>
      </c>
      <c r="O15" s="389">
        <v>2.1999999999999999E-2</v>
      </c>
    </row>
    <row r="16" spans="2:15" ht="15.75" thickBot="1" x14ac:dyDescent="0.3">
      <c r="B16" s="214" t="s">
        <v>8</v>
      </c>
      <c r="C16" s="221">
        <v>3</v>
      </c>
      <c r="D16" s="225">
        <v>0.108</v>
      </c>
      <c r="E16" s="91">
        <v>2.1999999999999999E-2</v>
      </c>
      <c r="F16" s="91">
        <v>4.3999999999999997E-2</v>
      </c>
      <c r="G16" s="91">
        <v>0.47399999999999998</v>
      </c>
      <c r="H16" s="96">
        <v>0.77300000000000002</v>
      </c>
      <c r="I16" s="226">
        <v>0.57699999999999996</v>
      </c>
      <c r="J16" s="100">
        <v>0.69099999999999995</v>
      </c>
      <c r="K16" s="383">
        <v>0.29199999999999998</v>
      </c>
      <c r="L16" s="96">
        <v>0.13700000000000001</v>
      </c>
      <c r="M16" s="384">
        <v>0.77300000000000002</v>
      </c>
      <c r="N16" s="225">
        <v>0.48399999999999999</v>
      </c>
      <c r="O16" s="389">
        <v>7.8E-2</v>
      </c>
    </row>
    <row r="17" spans="2:15" ht="15.75" thickBot="1" x14ac:dyDescent="0.3">
      <c r="B17" s="214" t="s">
        <v>9</v>
      </c>
      <c r="C17" s="221">
        <v>3</v>
      </c>
      <c r="D17" s="225">
        <v>0.09</v>
      </c>
      <c r="E17" s="91">
        <v>2.1999999999999999E-2</v>
      </c>
      <c r="F17" s="91">
        <v>0.11899999999999999</v>
      </c>
      <c r="G17" s="91">
        <v>0.20799999999999999</v>
      </c>
      <c r="H17" s="96">
        <v>0.83699999999999997</v>
      </c>
      <c r="I17" s="226">
        <v>0.42599999999999999</v>
      </c>
      <c r="J17" s="100">
        <v>0.53500000000000003</v>
      </c>
      <c r="K17" s="383">
        <v>0.251</v>
      </c>
      <c r="L17" s="96">
        <v>0.187</v>
      </c>
      <c r="M17" s="384">
        <v>0.83699999999999997</v>
      </c>
      <c r="N17" s="225">
        <v>0.39700000000000002</v>
      </c>
      <c r="O17" s="389">
        <v>3.5000000000000003E-2</v>
      </c>
    </row>
    <row r="18" spans="2:15" ht="15.75" thickBot="1" x14ac:dyDescent="0.3">
      <c r="B18" s="214" t="s">
        <v>10</v>
      </c>
      <c r="C18" s="218">
        <v>2</v>
      </c>
      <c r="D18" s="225">
        <v>7.3999999999999996E-2</v>
      </c>
      <c r="E18" s="91">
        <v>3.5000000000000003E-2</v>
      </c>
      <c r="F18" s="91">
        <v>6.2E-2</v>
      </c>
      <c r="G18" s="91">
        <v>0.28000000000000003</v>
      </c>
      <c r="H18" s="96">
        <v>0.70499999999999996</v>
      </c>
      <c r="I18" s="226">
        <v>0.69</v>
      </c>
      <c r="J18" s="100">
        <v>0.47099999999999997</v>
      </c>
      <c r="K18" s="383">
        <v>0.19700000000000001</v>
      </c>
      <c r="L18" s="96">
        <v>0.32400000000000001</v>
      </c>
      <c r="M18" s="384">
        <v>0.70499999999999996</v>
      </c>
      <c r="N18" s="225">
        <v>0.26100000000000001</v>
      </c>
      <c r="O18" s="389">
        <v>0.115</v>
      </c>
    </row>
    <row r="19" spans="2:15" x14ac:dyDescent="0.25">
      <c r="B19" s="214" t="s">
        <v>92</v>
      </c>
      <c r="C19" s="215">
        <v>2</v>
      </c>
      <c r="D19" s="225">
        <v>5.8999999999999997E-2</v>
      </c>
      <c r="E19" s="91">
        <v>4.1000000000000002E-2</v>
      </c>
      <c r="F19" s="91">
        <v>0.127</v>
      </c>
      <c r="G19" s="91">
        <v>0.34100000000000003</v>
      </c>
      <c r="H19" s="96">
        <v>0.90100000000000002</v>
      </c>
      <c r="I19" s="226">
        <v>0.65400000000000003</v>
      </c>
      <c r="J19" s="100">
        <v>0.31900000000000001</v>
      </c>
      <c r="K19" s="383">
        <v>0.27900000000000003</v>
      </c>
      <c r="L19" s="96">
        <v>0.23300000000000001</v>
      </c>
      <c r="M19" s="384">
        <v>0.90100000000000002</v>
      </c>
      <c r="N19" s="225">
        <v>0.44500000000000001</v>
      </c>
      <c r="O19" s="389">
        <v>0.03</v>
      </c>
    </row>
    <row r="20" spans="2:15" x14ac:dyDescent="0.25">
      <c r="B20" s="214" t="s">
        <v>12</v>
      </c>
      <c r="C20" s="219">
        <v>1</v>
      </c>
      <c r="D20" s="225">
        <v>9.8000000000000004E-2</v>
      </c>
      <c r="E20" s="91">
        <v>1.2999999999999999E-2</v>
      </c>
      <c r="F20" s="91">
        <v>5.5E-2</v>
      </c>
      <c r="G20" s="91">
        <v>0.35499999999999998</v>
      </c>
      <c r="H20" s="96">
        <v>0.95399999999999996</v>
      </c>
      <c r="I20" s="226">
        <v>0.46600000000000003</v>
      </c>
      <c r="J20" s="100">
        <v>0.27500000000000002</v>
      </c>
      <c r="K20" s="383">
        <v>0.48499999999999999</v>
      </c>
      <c r="L20" s="96">
        <v>0.371</v>
      </c>
      <c r="M20" s="384">
        <v>0.95399999999999996</v>
      </c>
      <c r="N20" s="225">
        <v>0.39700000000000002</v>
      </c>
      <c r="O20" s="389">
        <v>5.0000000000000001E-3</v>
      </c>
    </row>
    <row r="21" spans="2:15" x14ac:dyDescent="0.25">
      <c r="B21" s="214" t="s">
        <v>13</v>
      </c>
      <c r="C21" s="216">
        <v>3</v>
      </c>
      <c r="D21" s="225">
        <v>3.5000000000000003E-2</v>
      </c>
      <c r="E21" s="91">
        <v>2.7E-2</v>
      </c>
      <c r="F21" s="91">
        <v>4.4999999999999998E-2</v>
      </c>
      <c r="G21" s="97" t="s">
        <v>131</v>
      </c>
      <c r="H21" s="96">
        <v>0.67300000000000004</v>
      </c>
      <c r="I21" s="226">
        <v>0.57299999999999995</v>
      </c>
      <c r="J21" s="380" t="s">
        <v>131</v>
      </c>
      <c r="K21" s="383">
        <v>0.11</v>
      </c>
      <c r="L21" s="96">
        <v>0.14199999999999999</v>
      </c>
      <c r="M21" s="384">
        <v>0.67300000000000004</v>
      </c>
      <c r="N21" s="225">
        <v>0.48299999999999998</v>
      </c>
      <c r="O21" s="389">
        <v>6.9000000000000006E-2</v>
      </c>
    </row>
    <row r="22" spans="2:15" x14ac:dyDescent="0.25">
      <c r="B22" s="214" t="s">
        <v>14</v>
      </c>
      <c r="C22" s="216">
        <v>3</v>
      </c>
      <c r="D22" s="225">
        <v>0.105</v>
      </c>
      <c r="E22" s="91">
        <v>1.7000000000000001E-2</v>
      </c>
      <c r="F22" s="91">
        <v>0.155</v>
      </c>
      <c r="G22" s="91">
        <v>4.2000000000000003E-2</v>
      </c>
      <c r="H22" s="96">
        <v>0.629</v>
      </c>
      <c r="I22" s="226">
        <v>0.71299999999999997</v>
      </c>
      <c r="J22" s="100">
        <v>0.16200000000000001</v>
      </c>
      <c r="K22" s="383">
        <v>0.125</v>
      </c>
      <c r="L22" s="96">
        <v>6.7000000000000004E-2</v>
      </c>
      <c r="M22" s="384">
        <v>0.629</v>
      </c>
      <c r="N22" s="225">
        <v>0.41599999999999998</v>
      </c>
      <c r="O22" s="389">
        <v>0.10299999999999999</v>
      </c>
    </row>
    <row r="23" spans="2:15" x14ac:dyDescent="0.25">
      <c r="B23" s="214" t="s">
        <v>93</v>
      </c>
      <c r="C23" s="215">
        <v>2</v>
      </c>
      <c r="D23" s="225">
        <v>7.3999999999999996E-2</v>
      </c>
      <c r="E23" s="91">
        <v>4.2000000000000003E-2</v>
      </c>
      <c r="F23" s="91">
        <v>5.0999999999999997E-2</v>
      </c>
      <c r="G23" s="91">
        <v>0.40699999999999997</v>
      </c>
      <c r="H23" s="96">
        <v>0.91500000000000004</v>
      </c>
      <c r="I23" s="226">
        <v>0.68100000000000005</v>
      </c>
      <c r="J23" s="100">
        <v>0.35699999999999998</v>
      </c>
      <c r="K23" s="383">
        <v>0.312</v>
      </c>
      <c r="L23" s="96">
        <v>0.23400000000000001</v>
      </c>
      <c r="M23" s="384">
        <v>0.91500000000000004</v>
      </c>
      <c r="N23" s="225">
        <v>0.251</v>
      </c>
      <c r="O23" s="389">
        <v>9.7000000000000003E-2</v>
      </c>
    </row>
    <row r="24" spans="2:15" x14ac:dyDescent="0.25">
      <c r="B24" s="214" t="s">
        <v>94</v>
      </c>
      <c r="C24" s="216">
        <v>3</v>
      </c>
      <c r="D24" s="225">
        <v>0.23100000000000001</v>
      </c>
      <c r="E24" s="91">
        <v>4.8000000000000001E-2</v>
      </c>
      <c r="F24" s="91">
        <v>0</v>
      </c>
      <c r="G24" s="97" t="s">
        <v>131</v>
      </c>
      <c r="H24" s="96">
        <v>0.54300000000000004</v>
      </c>
      <c r="I24" s="226">
        <v>0.89100000000000001</v>
      </c>
      <c r="J24" s="380" t="s">
        <v>131</v>
      </c>
      <c r="K24" s="383">
        <v>0.32500000000000001</v>
      </c>
      <c r="L24" s="96">
        <v>0.107</v>
      </c>
      <c r="M24" s="384">
        <v>0.54300000000000004</v>
      </c>
      <c r="N24" s="225">
        <v>0.26600000000000001</v>
      </c>
      <c r="O24" s="389">
        <v>0.19</v>
      </c>
    </row>
    <row r="25" spans="2:15" x14ac:dyDescent="0.25">
      <c r="B25" s="214" t="s">
        <v>17</v>
      </c>
      <c r="C25" s="216">
        <v>3</v>
      </c>
      <c r="D25" s="225">
        <v>9.4E-2</v>
      </c>
      <c r="E25" s="91">
        <v>2.8000000000000001E-2</v>
      </c>
      <c r="F25" s="91">
        <v>4.3999999999999997E-2</v>
      </c>
      <c r="G25" s="97" t="s">
        <v>131</v>
      </c>
      <c r="H25" s="96">
        <v>0.67300000000000004</v>
      </c>
      <c r="I25" s="226">
        <v>0.622</v>
      </c>
      <c r="J25" s="100">
        <v>0.501</v>
      </c>
      <c r="K25" s="383">
        <v>0.24099999999999999</v>
      </c>
      <c r="L25" s="96">
        <v>0.16</v>
      </c>
      <c r="M25" s="384">
        <v>0.67300000000000004</v>
      </c>
      <c r="N25" s="225">
        <v>0.53500000000000003</v>
      </c>
      <c r="O25" s="389">
        <v>0.22700000000000001</v>
      </c>
    </row>
    <row r="26" spans="2:15" x14ac:dyDescent="0.25">
      <c r="B26" s="214" t="s">
        <v>18</v>
      </c>
      <c r="C26" s="216">
        <v>3</v>
      </c>
      <c r="D26" s="225">
        <v>3.5000000000000003E-2</v>
      </c>
      <c r="E26" s="91">
        <v>1.4E-2</v>
      </c>
      <c r="F26" s="91">
        <v>0.109</v>
      </c>
      <c r="G26" s="91">
        <v>0.41899999999999998</v>
      </c>
      <c r="H26" s="96">
        <v>0.77600000000000002</v>
      </c>
      <c r="I26" s="226">
        <v>0.77800000000000002</v>
      </c>
      <c r="J26" s="100">
        <v>0.34100000000000003</v>
      </c>
      <c r="K26" s="383">
        <v>0.32700000000000001</v>
      </c>
      <c r="L26" s="96">
        <v>0.25600000000000001</v>
      </c>
      <c r="M26" s="384">
        <v>0.77600000000000002</v>
      </c>
      <c r="N26" s="225">
        <v>0.26800000000000002</v>
      </c>
      <c r="O26" s="389">
        <v>4.2999999999999997E-2</v>
      </c>
    </row>
    <row r="27" spans="2:15" x14ac:dyDescent="0.25">
      <c r="B27" s="214" t="s">
        <v>19</v>
      </c>
      <c r="C27" s="216">
        <v>3</v>
      </c>
      <c r="D27" s="225">
        <v>9.4E-2</v>
      </c>
      <c r="E27" s="91">
        <v>2.5999999999999999E-2</v>
      </c>
      <c r="F27" s="91">
        <v>7.1999999999999995E-2</v>
      </c>
      <c r="G27" s="91">
        <v>6.7000000000000004E-2</v>
      </c>
      <c r="H27" s="96">
        <v>0.85699999999999998</v>
      </c>
      <c r="I27" s="226">
        <v>0.72399999999999998</v>
      </c>
      <c r="J27" s="100">
        <v>0.621</v>
      </c>
      <c r="K27" s="383">
        <v>0.31</v>
      </c>
      <c r="L27" s="96">
        <v>0.24299999999999999</v>
      </c>
      <c r="M27" s="384">
        <v>0.85699999999999998</v>
      </c>
      <c r="N27" s="225">
        <v>0.47499999999999998</v>
      </c>
      <c r="O27" s="389">
        <v>5.1999999999999998E-2</v>
      </c>
    </row>
    <row r="28" spans="2:15" x14ac:dyDescent="0.25">
      <c r="B28" s="214" t="s">
        <v>20</v>
      </c>
      <c r="C28" s="216">
        <v>3</v>
      </c>
      <c r="D28" s="225">
        <v>7.1999999999999995E-2</v>
      </c>
      <c r="E28" s="91">
        <v>1.6E-2</v>
      </c>
      <c r="F28" s="91">
        <v>0.121</v>
      </c>
      <c r="G28" s="91">
        <v>0.25</v>
      </c>
      <c r="H28" s="96">
        <v>0.64100000000000001</v>
      </c>
      <c r="I28" s="226">
        <v>0.77200000000000002</v>
      </c>
      <c r="J28" s="100">
        <v>0.48899999999999999</v>
      </c>
      <c r="K28" s="383">
        <v>0.27</v>
      </c>
      <c r="L28" s="96">
        <v>0.20899999999999999</v>
      </c>
      <c r="M28" s="384">
        <v>0.64100000000000001</v>
      </c>
      <c r="N28" s="225">
        <v>0.316</v>
      </c>
      <c r="O28" s="389">
        <v>0.105</v>
      </c>
    </row>
    <row r="29" spans="2:15" x14ac:dyDescent="0.25">
      <c r="B29" s="214" t="s">
        <v>21</v>
      </c>
      <c r="C29" s="215">
        <v>2</v>
      </c>
      <c r="D29" s="225">
        <v>7.3999999999999996E-2</v>
      </c>
      <c r="E29" s="91">
        <v>2.4E-2</v>
      </c>
      <c r="F29" s="91">
        <v>0.128</v>
      </c>
      <c r="G29" s="91">
        <v>0.375</v>
      </c>
      <c r="H29" s="96">
        <v>0.80900000000000005</v>
      </c>
      <c r="I29" s="226">
        <v>0.46899999999999997</v>
      </c>
      <c r="J29" s="100">
        <v>0.25900000000000001</v>
      </c>
      <c r="K29" s="383">
        <v>0.312</v>
      </c>
      <c r="L29" s="96">
        <v>0.121</v>
      </c>
      <c r="M29" s="384">
        <v>0.80900000000000005</v>
      </c>
      <c r="N29" s="225">
        <v>0.51700000000000002</v>
      </c>
      <c r="O29" s="389">
        <v>0.14499999999999999</v>
      </c>
    </row>
    <row r="30" spans="2:15" x14ac:dyDescent="0.25">
      <c r="B30" s="214" t="s">
        <v>22</v>
      </c>
      <c r="C30" s="216">
        <v>3</v>
      </c>
      <c r="D30" s="225">
        <v>0.112</v>
      </c>
      <c r="E30" s="91">
        <v>4.3999999999999997E-2</v>
      </c>
      <c r="F30" s="91">
        <v>0.10100000000000001</v>
      </c>
      <c r="G30" s="91">
        <v>0.23699999999999999</v>
      </c>
      <c r="H30" s="96">
        <v>0.57899999999999996</v>
      </c>
      <c r="I30" s="226">
        <v>0.65400000000000003</v>
      </c>
      <c r="J30" s="100">
        <v>0.65800000000000003</v>
      </c>
      <c r="K30" s="383">
        <v>0.23400000000000001</v>
      </c>
      <c r="L30" s="96">
        <v>0.20899999999999999</v>
      </c>
      <c r="M30" s="384">
        <v>0.57899999999999996</v>
      </c>
      <c r="N30" s="225">
        <v>0.25600000000000001</v>
      </c>
      <c r="O30" s="389">
        <v>0.11</v>
      </c>
    </row>
    <row r="31" spans="2:15" x14ac:dyDescent="0.25">
      <c r="B31" s="214" t="s">
        <v>23</v>
      </c>
      <c r="C31" s="216">
        <v>3</v>
      </c>
      <c r="D31" s="225">
        <v>7.0000000000000007E-2</v>
      </c>
      <c r="E31" s="91">
        <v>0.05</v>
      </c>
      <c r="F31" s="91">
        <v>0.115</v>
      </c>
      <c r="G31" s="91">
        <v>0.40699999999999997</v>
      </c>
      <c r="H31" s="96">
        <v>0.68899999999999995</v>
      </c>
      <c r="I31" s="226">
        <v>0.64900000000000002</v>
      </c>
      <c r="J31" s="100">
        <v>0.36</v>
      </c>
      <c r="K31" s="383">
        <v>0.24399999999999999</v>
      </c>
      <c r="L31" s="96">
        <v>0.14599999999999999</v>
      </c>
      <c r="M31" s="384">
        <v>0.68899999999999995</v>
      </c>
      <c r="N31" s="225">
        <v>0.41299999999999998</v>
      </c>
      <c r="O31" s="389">
        <v>0.19700000000000001</v>
      </c>
    </row>
    <row r="32" spans="2:15" x14ac:dyDescent="0.25">
      <c r="B32" s="214" t="s">
        <v>24</v>
      </c>
      <c r="C32" s="215">
        <v>2</v>
      </c>
      <c r="D32" s="225">
        <v>5.7000000000000002E-2</v>
      </c>
      <c r="E32" s="91">
        <v>4.5999999999999999E-2</v>
      </c>
      <c r="F32" s="91">
        <v>8.7999999999999995E-2</v>
      </c>
      <c r="G32" s="91">
        <v>0.40100000000000002</v>
      </c>
      <c r="H32" s="96">
        <v>0.89400000000000002</v>
      </c>
      <c r="I32" s="226">
        <v>0.84599999999999997</v>
      </c>
      <c r="J32" s="100">
        <v>0.16400000000000001</v>
      </c>
      <c r="K32" s="383">
        <v>0.38100000000000001</v>
      </c>
      <c r="L32" s="96">
        <v>0.317</v>
      </c>
      <c r="M32" s="384">
        <v>0.89400000000000002</v>
      </c>
      <c r="N32" s="225">
        <v>0.38900000000000001</v>
      </c>
      <c r="O32" s="389">
        <v>0.17299999999999999</v>
      </c>
    </row>
    <row r="33" spans="2:15" x14ac:dyDescent="0.25">
      <c r="B33" s="214" t="s">
        <v>25</v>
      </c>
      <c r="C33" s="217">
        <v>4</v>
      </c>
      <c r="D33" s="225">
        <v>7.0000000000000007E-2</v>
      </c>
      <c r="E33" s="91">
        <v>0</v>
      </c>
      <c r="F33" s="91">
        <v>0</v>
      </c>
      <c r="G33" s="97" t="s">
        <v>131</v>
      </c>
      <c r="H33" s="96">
        <v>0.377</v>
      </c>
      <c r="I33" s="226">
        <v>0.14799999999999999</v>
      </c>
      <c r="J33" s="100">
        <v>0.73199999999999998</v>
      </c>
      <c r="K33" s="383">
        <v>0.13200000000000001</v>
      </c>
      <c r="L33" s="96">
        <v>0.112</v>
      </c>
      <c r="M33" s="384">
        <v>0.377</v>
      </c>
      <c r="N33" s="225"/>
      <c r="O33" s="389">
        <v>0.17599999999999999</v>
      </c>
    </row>
    <row r="34" spans="2:15" x14ac:dyDescent="0.25">
      <c r="B34" s="214" t="s">
        <v>26</v>
      </c>
      <c r="C34" s="217">
        <v>4</v>
      </c>
      <c r="D34" s="225">
        <v>0.13300000000000001</v>
      </c>
      <c r="E34" s="91">
        <v>0</v>
      </c>
      <c r="F34" s="91">
        <v>2.1000000000000001E-2</v>
      </c>
      <c r="G34" s="91">
        <v>0</v>
      </c>
      <c r="H34" s="96">
        <v>0.82199999999999995</v>
      </c>
      <c r="I34" s="226">
        <v>0.35399999999999998</v>
      </c>
      <c r="J34" s="100">
        <v>0.66900000000000004</v>
      </c>
      <c r="K34" s="383">
        <v>0.113</v>
      </c>
      <c r="L34" s="96">
        <v>7.1999999999999995E-2</v>
      </c>
      <c r="M34" s="384">
        <v>0.82199999999999995</v>
      </c>
      <c r="N34" s="225">
        <v>0.32</v>
      </c>
      <c r="O34" s="389">
        <v>9.9000000000000005E-2</v>
      </c>
    </row>
    <row r="35" spans="2:15" x14ac:dyDescent="0.25">
      <c r="B35" s="214" t="s">
        <v>27</v>
      </c>
      <c r="C35" s="216">
        <v>3</v>
      </c>
      <c r="D35" s="225">
        <v>0.18</v>
      </c>
      <c r="E35" s="91">
        <v>7.0999999999999994E-2</v>
      </c>
      <c r="F35" s="91">
        <v>9.4E-2</v>
      </c>
      <c r="G35" s="97" t="s">
        <v>131</v>
      </c>
      <c r="H35" s="96">
        <v>0.42899999999999999</v>
      </c>
      <c r="I35" s="226">
        <v>0.53800000000000003</v>
      </c>
      <c r="J35" s="100">
        <v>0.88700000000000001</v>
      </c>
      <c r="K35" s="383">
        <v>9.0999999999999998E-2</v>
      </c>
      <c r="L35" s="96">
        <v>9.0999999999999998E-2</v>
      </c>
      <c r="M35" s="384">
        <v>0.42899999999999999</v>
      </c>
      <c r="N35" s="225"/>
      <c r="O35" s="389">
        <v>0</v>
      </c>
    </row>
    <row r="36" spans="2:15" x14ac:dyDescent="0.25">
      <c r="B36" s="214" t="s">
        <v>28</v>
      </c>
      <c r="C36" s="216">
        <v>3</v>
      </c>
      <c r="D36" s="225">
        <v>0.10100000000000001</v>
      </c>
      <c r="E36" s="91">
        <v>0.114</v>
      </c>
      <c r="F36" s="91">
        <v>2.1000000000000001E-2</v>
      </c>
      <c r="G36" s="97" t="s">
        <v>131</v>
      </c>
      <c r="H36" s="96">
        <v>0.74399999999999999</v>
      </c>
      <c r="I36" s="226">
        <v>0.625</v>
      </c>
      <c r="J36" s="100">
        <v>0.501</v>
      </c>
      <c r="K36" s="383">
        <v>0.17899999999999999</v>
      </c>
      <c r="L36" s="96">
        <v>0.20899999999999999</v>
      </c>
      <c r="M36" s="384">
        <v>0.74399999999999999</v>
      </c>
      <c r="N36" s="225">
        <v>0.76200000000000001</v>
      </c>
      <c r="O36" s="389">
        <v>3.3000000000000002E-2</v>
      </c>
    </row>
    <row r="37" spans="2:15" x14ac:dyDescent="0.25">
      <c r="B37" s="214" t="s">
        <v>29</v>
      </c>
      <c r="C37" s="216">
        <v>3</v>
      </c>
      <c r="D37" s="225">
        <v>8.5000000000000006E-2</v>
      </c>
      <c r="E37" s="91">
        <v>1.2E-2</v>
      </c>
      <c r="F37" s="91">
        <v>0.33800000000000002</v>
      </c>
      <c r="G37" s="91">
        <v>5.8999999999999997E-2</v>
      </c>
      <c r="H37" s="96">
        <v>0.77100000000000002</v>
      </c>
      <c r="I37" s="226">
        <v>0.307</v>
      </c>
      <c r="J37" s="100">
        <v>0.318</v>
      </c>
      <c r="K37" s="383">
        <v>0.14299999999999999</v>
      </c>
      <c r="L37" s="96">
        <v>0.19600000000000001</v>
      </c>
      <c r="M37" s="384">
        <v>0.77100000000000002</v>
      </c>
      <c r="N37" s="225">
        <v>0.57599999999999996</v>
      </c>
      <c r="O37" s="389">
        <v>6.9000000000000006E-2</v>
      </c>
    </row>
    <row r="38" spans="2:15" x14ac:dyDescent="0.25">
      <c r="B38" s="214" t="s">
        <v>95</v>
      </c>
      <c r="C38" s="215">
        <v>2</v>
      </c>
      <c r="D38" s="225">
        <v>0.192</v>
      </c>
      <c r="E38" s="91">
        <v>0</v>
      </c>
      <c r="F38" s="91">
        <v>0.03</v>
      </c>
      <c r="G38" s="91">
        <v>0.64400000000000002</v>
      </c>
      <c r="H38" s="96">
        <v>0.80200000000000005</v>
      </c>
      <c r="I38" s="226">
        <v>0.93700000000000006</v>
      </c>
      <c r="J38" s="100">
        <v>0.6</v>
      </c>
      <c r="K38" s="383">
        <v>7.9000000000000001E-2</v>
      </c>
      <c r="L38" s="96">
        <v>7.9000000000000001E-2</v>
      </c>
      <c r="M38" s="384">
        <v>0.80200000000000005</v>
      </c>
      <c r="N38" s="225">
        <v>0.61099999999999999</v>
      </c>
      <c r="O38" s="389">
        <v>6.4000000000000001E-2</v>
      </c>
    </row>
    <row r="39" spans="2:15" x14ac:dyDescent="0.25">
      <c r="B39" s="214" t="s">
        <v>31</v>
      </c>
      <c r="C39" s="215">
        <v>2</v>
      </c>
      <c r="D39" s="225">
        <v>8.5999999999999993E-2</v>
      </c>
      <c r="E39" s="91">
        <v>5.1999999999999998E-2</v>
      </c>
      <c r="F39" s="91">
        <v>8.5000000000000006E-2</v>
      </c>
      <c r="G39" s="91">
        <v>0.183</v>
      </c>
      <c r="H39" s="96">
        <v>0.84799999999999998</v>
      </c>
      <c r="I39" s="226">
        <v>0.67200000000000004</v>
      </c>
      <c r="J39" s="100">
        <v>0.34599999999999997</v>
      </c>
      <c r="K39" s="383">
        <v>0.26</v>
      </c>
      <c r="L39" s="96">
        <v>0.13400000000000001</v>
      </c>
      <c r="M39" s="384">
        <v>0.84799999999999998</v>
      </c>
      <c r="N39" s="225">
        <v>0.39500000000000002</v>
      </c>
      <c r="O39" s="389">
        <v>0.1</v>
      </c>
    </row>
    <row r="40" spans="2:15" x14ac:dyDescent="0.25">
      <c r="B40" s="214" t="s">
        <v>32</v>
      </c>
      <c r="C40" s="215">
        <v>2</v>
      </c>
      <c r="D40" s="225">
        <v>6.9000000000000006E-2</v>
      </c>
      <c r="E40" s="91">
        <v>3.9E-2</v>
      </c>
      <c r="F40" s="91">
        <v>8.5999999999999993E-2</v>
      </c>
      <c r="G40" s="91">
        <v>0.186</v>
      </c>
      <c r="H40" s="96">
        <v>0.84799999999999998</v>
      </c>
      <c r="I40" s="226">
        <v>0.36899999999999999</v>
      </c>
      <c r="J40" s="100">
        <v>0.27100000000000002</v>
      </c>
      <c r="K40" s="383">
        <v>0.42899999999999999</v>
      </c>
      <c r="L40" s="96">
        <v>0.39800000000000002</v>
      </c>
      <c r="M40" s="384">
        <v>0.84799999999999998</v>
      </c>
      <c r="N40" s="225">
        <v>0.41</v>
      </c>
      <c r="O40" s="389">
        <v>1.4999999999999999E-2</v>
      </c>
    </row>
    <row r="41" spans="2:15" x14ac:dyDescent="0.25">
      <c r="B41" s="214" t="s">
        <v>33</v>
      </c>
      <c r="C41" s="215">
        <v>2</v>
      </c>
      <c r="D41" s="225">
        <v>7.9000000000000001E-2</v>
      </c>
      <c r="E41" s="91">
        <v>4.3999999999999997E-2</v>
      </c>
      <c r="F41" s="91">
        <v>6.0999999999999999E-2</v>
      </c>
      <c r="G41" s="91">
        <v>0.38500000000000001</v>
      </c>
      <c r="H41" s="96">
        <v>0.88</v>
      </c>
      <c r="I41" s="226">
        <v>0.71899999999999997</v>
      </c>
      <c r="J41" s="100">
        <v>0.24399999999999999</v>
      </c>
      <c r="K41" s="383">
        <v>0.33</v>
      </c>
      <c r="L41" s="96">
        <v>0.215</v>
      </c>
      <c r="M41" s="384">
        <v>0.88</v>
      </c>
      <c r="N41" s="225">
        <v>0.41299999999999998</v>
      </c>
      <c r="O41" s="389">
        <v>0.124</v>
      </c>
    </row>
    <row r="42" spans="2:15" x14ac:dyDescent="0.25">
      <c r="B42" s="214" t="s">
        <v>34</v>
      </c>
      <c r="C42" s="219">
        <v>1</v>
      </c>
      <c r="D42" s="225">
        <v>3.4000000000000002E-2</v>
      </c>
      <c r="E42" s="91">
        <v>0.02</v>
      </c>
      <c r="F42" s="91">
        <v>7.9000000000000001E-2</v>
      </c>
      <c r="G42" s="91">
        <v>0.51400000000000001</v>
      </c>
      <c r="H42" s="96">
        <v>0.92400000000000004</v>
      </c>
      <c r="I42" s="226">
        <v>0.69399999999999995</v>
      </c>
      <c r="J42" s="100">
        <v>9.6000000000000002E-2</v>
      </c>
      <c r="K42" s="383">
        <v>0.41599999999999998</v>
      </c>
      <c r="L42" s="96">
        <v>0.17100000000000001</v>
      </c>
      <c r="M42" s="384">
        <v>0.92400000000000004</v>
      </c>
      <c r="N42" s="225">
        <v>0.46200000000000002</v>
      </c>
      <c r="O42" s="389">
        <v>6.7000000000000004E-2</v>
      </c>
    </row>
    <row r="43" spans="2:15" x14ac:dyDescent="0.25">
      <c r="B43" s="214" t="s">
        <v>35</v>
      </c>
      <c r="C43" s="216">
        <v>3</v>
      </c>
      <c r="D43" s="225">
        <v>9.0999999999999998E-2</v>
      </c>
      <c r="E43" s="91">
        <v>1.9E-2</v>
      </c>
      <c r="F43" s="91">
        <v>0.123</v>
      </c>
      <c r="G43" s="91">
        <v>0.19500000000000001</v>
      </c>
      <c r="H43" s="96">
        <v>0.49299999999999999</v>
      </c>
      <c r="I43" s="226">
        <v>0.53500000000000003</v>
      </c>
      <c r="J43" s="100">
        <v>0.56899999999999995</v>
      </c>
      <c r="K43" s="383">
        <v>0.20200000000000001</v>
      </c>
      <c r="L43" s="96">
        <v>0.19600000000000001</v>
      </c>
      <c r="M43" s="384">
        <v>0.49299999999999999</v>
      </c>
      <c r="N43" s="225">
        <v>0.36099999999999999</v>
      </c>
      <c r="O43" s="389">
        <v>7.2999999999999995E-2</v>
      </c>
    </row>
    <row r="44" spans="2:15" x14ac:dyDescent="0.25">
      <c r="B44" s="214" t="s">
        <v>36</v>
      </c>
      <c r="C44" s="216">
        <v>3</v>
      </c>
      <c r="D44" s="225">
        <v>9.8000000000000004E-2</v>
      </c>
      <c r="E44" s="91">
        <v>0.01</v>
      </c>
      <c r="F44" s="91">
        <v>0.11799999999999999</v>
      </c>
      <c r="G44" s="91">
        <v>0.26900000000000002</v>
      </c>
      <c r="H44" s="96">
        <v>0.62</v>
      </c>
      <c r="I44" s="226">
        <v>0.69399999999999995</v>
      </c>
      <c r="J44" s="100">
        <v>0.5</v>
      </c>
      <c r="K44" s="383">
        <v>0.28000000000000003</v>
      </c>
      <c r="L44" s="96">
        <v>0.23400000000000001</v>
      </c>
      <c r="M44" s="384">
        <v>0.62</v>
      </c>
      <c r="N44" s="225">
        <v>0.40400000000000003</v>
      </c>
      <c r="O44" s="389">
        <v>0.13300000000000001</v>
      </c>
    </row>
    <row r="45" spans="2:15" x14ac:dyDescent="0.25">
      <c r="B45" s="214" t="s">
        <v>37</v>
      </c>
      <c r="C45" s="272">
        <v>5</v>
      </c>
      <c r="D45" s="225">
        <v>9.6000000000000002E-2</v>
      </c>
      <c r="E45" s="91">
        <v>2.8000000000000001E-2</v>
      </c>
      <c r="F45" s="91">
        <v>0.111</v>
      </c>
      <c r="G45" s="91">
        <v>0.443</v>
      </c>
      <c r="H45" s="96">
        <v>0.53400000000000003</v>
      </c>
      <c r="I45" s="226">
        <v>0.43</v>
      </c>
      <c r="J45" s="100">
        <v>0.621</v>
      </c>
      <c r="K45" s="383">
        <v>0.23599999999999999</v>
      </c>
      <c r="L45" s="96">
        <v>0.19500000000000001</v>
      </c>
      <c r="M45" s="384">
        <v>0.53400000000000003</v>
      </c>
      <c r="N45" s="225">
        <v>0.27500000000000002</v>
      </c>
      <c r="O45" s="389">
        <v>9.8000000000000004E-2</v>
      </c>
    </row>
    <row r="46" spans="2:15" x14ac:dyDescent="0.25">
      <c r="B46" s="214" t="s">
        <v>38</v>
      </c>
      <c r="C46" s="215">
        <v>2</v>
      </c>
      <c r="D46" s="225">
        <v>9.2999999999999999E-2</v>
      </c>
      <c r="E46" s="91">
        <v>5.6000000000000001E-2</v>
      </c>
      <c r="F46" s="91">
        <v>9.6000000000000002E-2</v>
      </c>
      <c r="G46" s="91">
        <v>0.49199999999999999</v>
      </c>
      <c r="H46" s="96">
        <v>0.82799999999999996</v>
      </c>
      <c r="I46" s="226">
        <v>0.69199999999999995</v>
      </c>
      <c r="J46" s="100">
        <v>0.153</v>
      </c>
      <c r="K46" s="383">
        <v>0.247</v>
      </c>
      <c r="L46" s="96">
        <v>0.224</v>
      </c>
      <c r="M46" s="384">
        <v>0.82799999999999996</v>
      </c>
      <c r="N46" s="225">
        <v>0.33400000000000002</v>
      </c>
      <c r="O46" s="389">
        <v>0.14499999999999999</v>
      </c>
    </row>
    <row r="47" spans="2:15" x14ac:dyDescent="0.25">
      <c r="B47" s="214" t="s">
        <v>96</v>
      </c>
      <c r="C47" s="215">
        <v>2</v>
      </c>
      <c r="D47" s="225">
        <v>9.6000000000000002E-2</v>
      </c>
      <c r="E47" s="91">
        <v>0</v>
      </c>
      <c r="F47" s="91">
        <v>5.7000000000000002E-2</v>
      </c>
      <c r="G47" s="91">
        <v>0.504</v>
      </c>
      <c r="H47" s="96">
        <v>0.79300000000000004</v>
      </c>
      <c r="I47" s="226">
        <v>0.61699999999999999</v>
      </c>
      <c r="J47" s="100">
        <v>0.50700000000000001</v>
      </c>
      <c r="K47" s="383">
        <v>0.36899999999999999</v>
      </c>
      <c r="L47" s="96">
        <v>0.217</v>
      </c>
      <c r="M47" s="384">
        <v>0.79300000000000004</v>
      </c>
      <c r="N47" s="225">
        <v>0.28299999999999997</v>
      </c>
      <c r="O47" s="389">
        <v>0.14499999999999999</v>
      </c>
    </row>
    <row r="48" spans="2:15" x14ac:dyDescent="0.25">
      <c r="B48" s="214" t="s">
        <v>97</v>
      </c>
      <c r="C48" s="219">
        <v>1</v>
      </c>
      <c r="D48" s="225">
        <v>8.4000000000000005E-2</v>
      </c>
      <c r="E48" s="91">
        <v>1.2999999999999999E-2</v>
      </c>
      <c r="F48" s="91">
        <v>4.2000000000000003E-2</v>
      </c>
      <c r="G48" s="91">
        <v>0.39300000000000002</v>
      </c>
      <c r="H48" s="96">
        <v>0.94199999999999995</v>
      </c>
      <c r="I48" s="226">
        <v>0.64</v>
      </c>
      <c r="J48" s="100">
        <v>1.7999999999999999E-2</v>
      </c>
      <c r="K48" s="383">
        <v>0.26200000000000001</v>
      </c>
      <c r="L48" s="96">
        <v>0.16600000000000001</v>
      </c>
      <c r="M48" s="384">
        <v>0.94199999999999995</v>
      </c>
      <c r="N48" s="225">
        <v>0.61</v>
      </c>
      <c r="O48" s="389">
        <v>8.8999999999999996E-2</v>
      </c>
    </row>
    <row r="49" spans="2:15" x14ac:dyDescent="0.25">
      <c r="B49" s="214" t="s">
        <v>41</v>
      </c>
      <c r="C49" s="217">
        <v>4</v>
      </c>
      <c r="D49" s="225">
        <v>7.6999999999999999E-2</v>
      </c>
      <c r="E49" s="91">
        <v>5.7000000000000002E-2</v>
      </c>
      <c r="F49" s="91">
        <v>8.0000000000000002E-3</v>
      </c>
      <c r="G49" s="91">
        <v>0.17599999999999999</v>
      </c>
      <c r="H49" s="96">
        <v>0.74299999999999999</v>
      </c>
      <c r="I49" s="226">
        <v>0.47699999999999998</v>
      </c>
      <c r="J49" s="100">
        <v>0.45500000000000002</v>
      </c>
      <c r="K49" s="383">
        <v>0.184</v>
      </c>
      <c r="L49" s="96">
        <v>0.161</v>
      </c>
      <c r="M49" s="384">
        <v>0.74299999999999999</v>
      </c>
      <c r="N49" s="225">
        <v>0.56499999999999995</v>
      </c>
      <c r="O49" s="389">
        <v>6.4000000000000001E-2</v>
      </c>
    </row>
    <row r="50" spans="2:15" x14ac:dyDescent="0.25">
      <c r="B50" s="214" t="s">
        <v>42</v>
      </c>
      <c r="C50" s="217">
        <v>4</v>
      </c>
      <c r="D50" s="225">
        <v>6.9000000000000006E-2</v>
      </c>
      <c r="E50" s="91">
        <v>1.4999999999999999E-2</v>
      </c>
      <c r="F50" s="91">
        <v>4.8000000000000001E-2</v>
      </c>
      <c r="G50" s="91">
        <v>0.56200000000000006</v>
      </c>
      <c r="H50" s="96">
        <v>0.75700000000000001</v>
      </c>
      <c r="I50" s="226">
        <v>0.29099999999999998</v>
      </c>
      <c r="J50" s="100">
        <v>0.502</v>
      </c>
      <c r="K50" s="383">
        <v>0.17799999999999999</v>
      </c>
      <c r="L50" s="96">
        <v>0.13</v>
      </c>
      <c r="M50" s="384">
        <v>0.75700000000000001</v>
      </c>
      <c r="N50" s="225">
        <v>0.38600000000000001</v>
      </c>
      <c r="O50" s="389">
        <v>3.7999999999999999E-2</v>
      </c>
    </row>
    <row r="51" spans="2:15" x14ac:dyDescent="0.25">
      <c r="B51" s="214" t="s">
        <v>43</v>
      </c>
      <c r="C51" s="215">
        <v>2</v>
      </c>
      <c r="D51" s="225">
        <v>7.9000000000000001E-2</v>
      </c>
      <c r="E51" s="91">
        <v>1.2E-2</v>
      </c>
      <c r="F51" s="91">
        <v>4.1000000000000002E-2</v>
      </c>
      <c r="G51" s="91">
        <v>0.28100000000000003</v>
      </c>
      <c r="H51" s="96">
        <v>0.88200000000000001</v>
      </c>
      <c r="I51" s="226">
        <v>0.312</v>
      </c>
      <c r="J51" s="100">
        <v>0.35</v>
      </c>
      <c r="K51" s="383">
        <v>0.27900000000000003</v>
      </c>
      <c r="L51" s="96">
        <v>0.20599999999999999</v>
      </c>
      <c r="M51" s="384">
        <v>0.88200000000000001</v>
      </c>
      <c r="N51" s="225">
        <v>0.24299999999999999</v>
      </c>
      <c r="O51" s="389">
        <v>1.7999999999999999E-2</v>
      </c>
    </row>
    <row r="52" spans="2:15" x14ac:dyDescent="0.25">
      <c r="B52" s="214" t="s">
        <v>44</v>
      </c>
      <c r="C52" s="217">
        <v>4</v>
      </c>
      <c r="D52" s="225">
        <v>9.4E-2</v>
      </c>
      <c r="E52" s="91">
        <v>2.1999999999999999E-2</v>
      </c>
      <c r="F52" s="91">
        <v>0.10199999999999999</v>
      </c>
      <c r="G52" s="91">
        <v>0.39100000000000001</v>
      </c>
      <c r="H52" s="96">
        <v>0.73899999999999999</v>
      </c>
      <c r="I52" s="226">
        <v>0.40400000000000003</v>
      </c>
      <c r="J52" s="100">
        <v>0.374</v>
      </c>
      <c r="K52" s="383">
        <v>0.317</v>
      </c>
      <c r="L52" s="96">
        <v>0.187</v>
      </c>
      <c r="M52" s="384">
        <v>0.73899999999999999</v>
      </c>
      <c r="N52" s="225">
        <v>0.441</v>
      </c>
      <c r="O52" s="389">
        <v>9.2999999999999999E-2</v>
      </c>
    </row>
    <row r="53" spans="2:15" x14ac:dyDescent="0.25">
      <c r="B53" s="214" t="s">
        <v>45</v>
      </c>
      <c r="C53" s="215">
        <v>2</v>
      </c>
      <c r="D53" s="225">
        <v>0.10199999999999999</v>
      </c>
      <c r="E53" s="91">
        <v>7.0000000000000001E-3</v>
      </c>
      <c r="F53" s="91">
        <v>2.3E-2</v>
      </c>
      <c r="G53" s="91">
        <v>0.32400000000000001</v>
      </c>
      <c r="H53" s="96">
        <v>0.76800000000000002</v>
      </c>
      <c r="I53" s="226">
        <v>0.47799999999999998</v>
      </c>
      <c r="J53" s="100">
        <v>0.25800000000000001</v>
      </c>
      <c r="K53" s="383">
        <v>0.27100000000000002</v>
      </c>
      <c r="L53" s="96">
        <v>0.151</v>
      </c>
      <c r="M53" s="384">
        <v>0.76800000000000002</v>
      </c>
      <c r="N53" s="225">
        <v>0.433</v>
      </c>
      <c r="O53" s="389">
        <v>3.3000000000000002E-2</v>
      </c>
    </row>
    <row r="54" spans="2:15" x14ac:dyDescent="0.25">
      <c r="B54" s="214" t="s">
        <v>98</v>
      </c>
      <c r="C54" s="215">
        <v>2</v>
      </c>
      <c r="D54" s="225">
        <v>7.4999999999999997E-2</v>
      </c>
      <c r="E54" s="91">
        <v>0.02</v>
      </c>
      <c r="F54" s="91">
        <v>7.5999999999999998E-2</v>
      </c>
      <c r="G54" s="91">
        <v>0.39900000000000002</v>
      </c>
      <c r="H54" s="96">
        <v>0.88200000000000001</v>
      </c>
      <c r="I54" s="226">
        <v>0.47799999999999998</v>
      </c>
      <c r="J54" s="100">
        <v>0.252</v>
      </c>
      <c r="K54" s="383">
        <v>0.30499999999999999</v>
      </c>
      <c r="L54" s="96">
        <v>0.186</v>
      </c>
      <c r="M54" s="384">
        <v>0.88200000000000001</v>
      </c>
      <c r="N54" s="225">
        <v>0.40200000000000002</v>
      </c>
      <c r="O54" s="389">
        <v>5.7000000000000002E-2</v>
      </c>
    </row>
    <row r="55" spans="2:15" x14ac:dyDescent="0.25">
      <c r="B55" s="214" t="s">
        <v>47</v>
      </c>
      <c r="C55" s="219">
        <v>1</v>
      </c>
      <c r="D55" s="225">
        <v>0.06</v>
      </c>
      <c r="E55" s="91">
        <v>8.9999999999999993E-3</v>
      </c>
      <c r="F55" s="91">
        <v>5.7000000000000002E-2</v>
      </c>
      <c r="G55" s="91">
        <v>0.42199999999999999</v>
      </c>
      <c r="H55" s="96">
        <v>0.91100000000000003</v>
      </c>
      <c r="I55" s="226">
        <v>0.58899999999999997</v>
      </c>
      <c r="J55" s="100">
        <v>0.22600000000000001</v>
      </c>
      <c r="K55" s="383">
        <v>0.33700000000000002</v>
      </c>
      <c r="L55" s="96">
        <v>0.184</v>
      </c>
      <c r="M55" s="384">
        <v>0.91100000000000003</v>
      </c>
      <c r="N55" s="225">
        <v>0.47599999999999998</v>
      </c>
      <c r="O55" s="389">
        <v>0.08</v>
      </c>
    </row>
    <row r="56" spans="2:15" x14ac:dyDescent="0.25">
      <c r="B56" s="214" t="s">
        <v>48</v>
      </c>
      <c r="C56" s="219">
        <v>1</v>
      </c>
      <c r="D56" s="225">
        <v>0.111</v>
      </c>
      <c r="E56" s="91">
        <v>1.4999999999999999E-2</v>
      </c>
      <c r="F56" s="91">
        <v>5.5E-2</v>
      </c>
      <c r="G56" s="91">
        <v>0.53500000000000003</v>
      </c>
      <c r="H56" s="96">
        <v>0.95</v>
      </c>
      <c r="I56" s="226">
        <v>0.11899999999999999</v>
      </c>
      <c r="J56" s="380" t="s">
        <v>131</v>
      </c>
      <c r="K56" s="383">
        <v>0.24199999999999999</v>
      </c>
      <c r="L56" s="96">
        <v>0.14399999999999999</v>
      </c>
      <c r="M56" s="384">
        <v>0.95</v>
      </c>
      <c r="N56" s="225">
        <v>0.76900000000000002</v>
      </c>
      <c r="O56" s="389">
        <v>4.0000000000000001E-3</v>
      </c>
    </row>
    <row r="57" spans="2:15" x14ac:dyDescent="0.25">
      <c r="B57" s="214" t="s">
        <v>49</v>
      </c>
      <c r="C57" s="217">
        <v>4</v>
      </c>
      <c r="D57" s="225">
        <v>0</v>
      </c>
      <c r="E57" s="91">
        <v>0</v>
      </c>
      <c r="F57" s="91">
        <v>4.1000000000000002E-2</v>
      </c>
      <c r="G57" s="91">
        <v>0.78500000000000003</v>
      </c>
      <c r="H57" s="96">
        <v>0.67500000000000004</v>
      </c>
      <c r="I57" s="226">
        <v>0.40899999999999997</v>
      </c>
      <c r="J57" s="100">
        <v>0.45600000000000002</v>
      </c>
      <c r="K57" s="383">
        <v>0.159</v>
      </c>
      <c r="L57" s="96">
        <v>0.17699999999999999</v>
      </c>
      <c r="M57" s="384">
        <v>0.67500000000000004</v>
      </c>
      <c r="N57" s="225">
        <v>0.16300000000000001</v>
      </c>
      <c r="O57" s="389">
        <v>0</v>
      </c>
    </row>
    <row r="58" spans="2:15" x14ac:dyDescent="0.25">
      <c r="B58" s="214" t="s">
        <v>50</v>
      </c>
      <c r="C58" s="215">
        <v>2</v>
      </c>
      <c r="D58" s="225">
        <v>0.114</v>
      </c>
      <c r="E58" s="91">
        <v>0.02</v>
      </c>
      <c r="F58" s="91">
        <v>3.7999999999999999E-2</v>
      </c>
      <c r="G58" s="91">
        <v>0.25700000000000001</v>
      </c>
      <c r="H58" s="96">
        <v>0.95099999999999996</v>
      </c>
      <c r="I58" s="226">
        <v>0.60599999999999998</v>
      </c>
      <c r="J58" s="100">
        <v>0.40200000000000002</v>
      </c>
      <c r="K58" s="383">
        <v>0.33900000000000002</v>
      </c>
      <c r="L58" s="96">
        <v>0.14699999999999999</v>
      </c>
      <c r="M58" s="384">
        <v>0.95099999999999996</v>
      </c>
      <c r="N58" s="225">
        <v>0.29699999999999999</v>
      </c>
      <c r="O58" s="389">
        <v>8.5000000000000006E-2</v>
      </c>
    </row>
    <row r="59" spans="2:15" x14ac:dyDescent="0.25">
      <c r="B59" s="214" t="s">
        <v>51</v>
      </c>
      <c r="C59" s="215">
        <v>2</v>
      </c>
      <c r="D59" s="225">
        <v>9.4E-2</v>
      </c>
      <c r="E59" s="91">
        <v>1.2999999999999999E-2</v>
      </c>
      <c r="F59" s="91">
        <v>4.2999999999999997E-2</v>
      </c>
      <c r="G59" s="91">
        <v>0.26900000000000002</v>
      </c>
      <c r="H59" s="96">
        <v>0.94299999999999995</v>
      </c>
      <c r="I59" s="226">
        <v>0.45700000000000002</v>
      </c>
      <c r="J59" s="100">
        <v>0.123</v>
      </c>
      <c r="K59" s="383">
        <v>0.504</v>
      </c>
      <c r="L59" s="96">
        <v>0.28899999999999998</v>
      </c>
      <c r="M59" s="384">
        <v>0.94299999999999995</v>
      </c>
      <c r="N59" s="225">
        <v>0.28999999999999998</v>
      </c>
      <c r="O59" s="389">
        <v>5.8999999999999997E-2</v>
      </c>
    </row>
    <row r="60" spans="2:15" x14ac:dyDescent="0.25">
      <c r="B60" s="214" t="s">
        <v>52</v>
      </c>
      <c r="C60" s="219">
        <v>1</v>
      </c>
      <c r="D60" s="225">
        <v>5.2999999999999999E-2</v>
      </c>
      <c r="E60" s="91">
        <v>8.9999999999999993E-3</v>
      </c>
      <c r="F60" s="91">
        <v>8.6999999999999994E-2</v>
      </c>
      <c r="G60" s="91">
        <v>0.29099999999999998</v>
      </c>
      <c r="H60" s="96">
        <v>0.96499999999999997</v>
      </c>
      <c r="I60" s="226">
        <v>0.69799999999999995</v>
      </c>
      <c r="J60" s="100">
        <v>0.10100000000000001</v>
      </c>
      <c r="K60" s="383">
        <v>0.495</v>
      </c>
      <c r="L60" s="96">
        <v>0.29299999999999998</v>
      </c>
      <c r="M60" s="384">
        <v>0.96499999999999997</v>
      </c>
      <c r="N60" s="225">
        <v>0.52700000000000002</v>
      </c>
      <c r="O60" s="389">
        <v>6.7000000000000004E-2</v>
      </c>
    </row>
    <row r="61" spans="2:15" x14ac:dyDescent="0.25">
      <c r="B61" s="214" t="s">
        <v>99</v>
      </c>
      <c r="C61" s="215">
        <v>2</v>
      </c>
      <c r="D61" s="225">
        <v>0.13400000000000001</v>
      </c>
      <c r="E61" s="91">
        <v>1.7000000000000001E-2</v>
      </c>
      <c r="F61" s="91">
        <v>0.114</v>
      </c>
      <c r="G61" s="91">
        <v>0.40699999999999997</v>
      </c>
      <c r="H61" s="96">
        <v>0.72499999999999998</v>
      </c>
      <c r="I61" s="226">
        <v>0.50600000000000001</v>
      </c>
      <c r="J61" s="100">
        <v>0.25900000000000001</v>
      </c>
      <c r="K61" s="383">
        <v>0.222</v>
      </c>
      <c r="L61" s="96">
        <v>0.14099999999999999</v>
      </c>
      <c r="M61" s="384">
        <v>0.72499999999999998</v>
      </c>
      <c r="N61" s="225">
        <v>0.36499999999999999</v>
      </c>
      <c r="O61" s="389">
        <v>0.20200000000000001</v>
      </c>
    </row>
    <row r="62" spans="2:15" x14ac:dyDescent="0.25">
      <c r="B62" s="214" t="s">
        <v>100</v>
      </c>
      <c r="C62" s="215">
        <v>2</v>
      </c>
      <c r="D62" s="225">
        <v>8.5000000000000006E-2</v>
      </c>
      <c r="E62" s="91">
        <v>1.2999999999999999E-2</v>
      </c>
      <c r="F62" s="91">
        <v>8.7999999999999995E-2</v>
      </c>
      <c r="G62" s="91">
        <v>0.48699999999999999</v>
      </c>
      <c r="H62" s="96">
        <v>0.85499999999999998</v>
      </c>
      <c r="I62" s="226">
        <v>0.51800000000000002</v>
      </c>
      <c r="J62" s="100">
        <v>0.192</v>
      </c>
      <c r="K62" s="383">
        <v>0.37</v>
      </c>
      <c r="L62" s="96">
        <v>0.22</v>
      </c>
      <c r="M62" s="384">
        <v>0.85499999999999998</v>
      </c>
      <c r="N62" s="225">
        <v>0.34200000000000003</v>
      </c>
      <c r="O62" s="389">
        <v>0.224</v>
      </c>
    </row>
    <row r="63" spans="2:15" x14ac:dyDescent="0.25">
      <c r="B63" s="214" t="s">
        <v>55</v>
      </c>
      <c r="C63" s="219">
        <v>1</v>
      </c>
      <c r="D63" s="225">
        <v>8.5000000000000006E-2</v>
      </c>
      <c r="E63" s="91">
        <v>1.4E-2</v>
      </c>
      <c r="F63" s="91">
        <v>0.10199999999999999</v>
      </c>
      <c r="G63" s="91">
        <v>0.42599999999999999</v>
      </c>
      <c r="H63" s="96">
        <v>0.91900000000000004</v>
      </c>
      <c r="I63" s="226">
        <v>0.47799999999999998</v>
      </c>
      <c r="J63" s="100">
        <v>0.25800000000000001</v>
      </c>
      <c r="K63" s="383">
        <v>0.36</v>
      </c>
      <c r="L63" s="96">
        <v>0.245</v>
      </c>
      <c r="M63" s="384">
        <v>0.91900000000000004</v>
      </c>
      <c r="N63" s="225">
        <v>0.45100000000000001</v>
      </c>
      <c r="O63" s="389">
        <v>0.20499999999999999</v>
      </c>
    </row>
    <row r="64" spans="2:15" x14ac:dyDescent="0.25">
      <c r="B64" s="214" t="s">
        <v>56</v>
      </c>
      <c r="C64" s="219">
        <v>1</v>
      </c>
      <c r="D64" s="225">
        <v>4.7E-2</v>
      </c>
      <c r="E64" s="91">
        <v>0</v>
      </c>
      <c r="F64" s="91">
        <v>4.3999999999999997E-2</v>
      </c>
      <c r="G64" s="91">
        <v>0.79400000000000004</v>
      </c>
      <c r="H64" s="96">
        <v>1</v>
      </c>
      <c r="I64" s="226">
        <v>9.9000000000000005E-2</v>
      </c>
      <c r="J64" s="380" t="s">
        <v>131</v>
      </c>
      <c r="K64" s="383">
        <v>0.504</v>
      </c>
      <c r="L64" s="96">
        <v>0.16500000000000001</v>
      </c>
      <c r="M64" s="384">
        <v>1</v>
      </c>
      <c r="N64" s="225">
        <v>0.877</v>
      </c>
      <c r="O64" s="389">
        <v>0.10100000000000001</v>
      </c>
    </row>
    <row r="65" spans="2:15" x14ac:dyDescent="0.25">
      <c r="B65" s="214" t="s">
        <v>57</v>
      </c>
      <c r="C65" s="275">
        <v>6</v>
      </c>
      <c r="D65" s="225">
        <v>0.06</v>
      </c>
      <c r="E65" s="91">
        <v>2.7E-2</v>
      </c>
      <c r="F65" s="91">
        <v>0.18099999999999999</v>
      </c>
      <c r="G65" s="91">
        <v>0.77100000000000002</v>
      </c>
      <c r="H65" s="96">
        <v>0.86599999999999999</v>
      </c>
      <c r="I65" s="226">
        <v>0.58799999999999997</v>
      </c>
      <c r="J65" s="100">
        <v>0.443</v>
      </c>
      <c r="K65" s="383">
        <v>0.34200000000000003</v>
      </c>
      <c r="L65" s="96">
        <v>0.193</v>
      </c>
      <c r="M65" s="384">
        <v>0.86599999999999999</v>
      </c>
      <c r="N65" s="225">
        <v>0.46800000000000003</v>
      </c>
      <c r="O65" s="389">
        <v>0.39</v>
      </c>
    </row>
    <row r="66" spans="2:15" x14ac:dyDescent="0.25">
      <c r="B66" s="214" t="s">
        <v>58</v>
      </c>
      <c r="C66" s="215">
        <v>2</v>
      </c>
      <c r="D66" s="225">
        <v>0.11</v>
      </c>
      <c r="E66" s="91">
        <v>0.02</v>
      </c>
      <c r="F66" s="91">
        <v>0.17599999999999999</v>
      </c>
      <c r="G66" s="91">
        <v>0.69899999999999995</v>
      </c>
      <c r="H66" s="96">
        <v>0.85499999999999998</v>
      </c>
      <c r="I66" s="226">
        <v>0.56399999999999995</v>
      </c>
      <c r="J66" s="100">
        <v>0.255</v>
      </c>
      <c r="K66" s="383">
        <v>0.38200000000000001</v>
      </c>
      <c r="L66" s="96">
        <v>0.156</v>
      </c>
      <c r="M66" s="384">
        <v>0.85499999999999998</v>
      </c>
      <c r="N66" s="225">
        <v>0.27300000000000002</v>
      </c>
      <c r="O66" s="389">
        <v>0.17699999999999999</v>
      </c>
    </row>
    <row r="67" spans="2:15" x14ac:dyDescent="0.25">
      <c r="B67" s="214" t="s">
        <v>59</v>
      </c>
      <c r="C67" s="215">
        <v>2</v>
      </c>
      <c r="D67" s="225">
        <v>0.106</v>
      </c>
      <c r="E67" s="91">
        <v>2.5000000000000001E-2</v>
      </c>
      <c r="F67" s="91">
        <v>0.105</v>
      </c>
      <c r="G67" s="91">
        <v>0.65100000000000002</v>
      </c>
      <c r="H67" s="96">
        <v>0.88200000000000001</v>
      </c>
      <c r="I67" s="226">
        <v>0.53100000000000003</v>
      </c>
      <c r="J67" s="100">
        <v>0.13900000000000001</v>
      </c>
      <c r="K67" s="383">
        <v>0.34499999999999997</v>
      </c>
      <c r="L67" s="96">
        <v>0.19600000000000001</v>
      </c>
      <c r="M67" s="384">
        <v>0.88200000000000001</v>
      </c>
      <c r="N67" s="225">
        <v>0.438</v>
      </c>
      <c r="O67" s="389">
        <v>0.22900000000000001</v>
      </c>
    </row>
    <row r="68" spans="2:15" x14ac:dyDescent="0.25">
      <c r="B68" s="214" t="s">
        <v>60</v>
      </c>
      <c r="C68" s="219">
        <v>1</v>
      </c>
      <c r="D68" s="225">
        <v>7.1999999999999995E-2</v>
      </c>
      <c r="E68" s="91">
        <v>3.9E-2</v>
      </c>
      <c r="F68" s="91">
        <v>0.109</v>
      </c>
      <c r="G68" s="91">
        <v>0.51200000000000001</v>
      </c>
      <c r="H68" s="96">
        <v>0.878</v>
      </c>
      <c r="I68" s="226">
        <v>0.44800000000000001</v>
      </c>
      <c r="J68" s="100">
        <v>0.14099999999999999</v>
      </c>
      <c r="K68" s="383">
        <v>0.318</v>
      </c>
      <c r="L68" s="96">
        <v>0.122</v>
      </c>
      <c r="M68" s="384">
        <v>0.878</v>
      </c>
      <c r="N68" s="225">
        <v>0.24199999999999999</v>
      </c>
      <c r="O68" s="389">
        <v>0.16300000000000001</v>
      </c>
    </row>
    <row r="69" spans="2:15" x14ac:dyDescent="0.25">
      <c r="B69" s="214" t="s">
        <v>61</v>
      </c>
      <c r="C69" s="272">
        <v>5</v>
      </c>
      <c r="D69" s="225">
        <v>0.11899999999999999</v>
      </c>
      <c r="E69" s="91">
        <v>2.3E-2</v>
      </c>
      <c r="F69" s="91">
        <v>0.16900000000000001</v>
      </c>
      <c r="G69" s="91">
        <v>0.51800000000000002</v>
      </c>
      <c r="H69" s="96">
        <v>0.52300000000000002</v>
      </c>
      <c r="I69" s="226">
        <v>0.41199999999999998</v>
      </c>
      <c r="J69" s="100">
        <v>0.35599999999999998</v>
      </c>
      <c r="K69" s="383">
        <v>0.24099999999999999</v>
      </c>
      <c r="L69" s="96">
        <v>0.26700000000000002</v>
      </c>
      <c r="M69" s="384">
        <v>0.52300000000000002</v>
      </c>
      <c r="N69" s="225">
        <v>0.25600000000000001</v>
      </c>
      <c r="O69" s="389">
        <v>0.03</v>
      </c>
    </row>
    <row r="70" spans="2:15" x14ac:dyDescent="0.25">
      <c r="B70" s="214" t="s">
        <v>62</v>
      </c>
      <c r="C70" s="217">
        <v>4</v>
      </c>
      <c r="D70" s="225">
        <v>8.3000000000000004E-2</v>
      </c>
      <c r="E70" s="91">
        <v>1.9E-2</v>
      </c>
      <c r="F70" s="91">
        <v>7.5999999999999998E-2</v>
      </c>
      <c r="G70" s="91">
        <v>0.41199999999999998</v>
      </c>
      <c r="H70" s="96">
        <v>0.74299999999999999</v>
      </c>
      <c r="I70" s="226">
        <v>0.38</v>
      </c>
      <c r="J70" s="100">
        <v>0.379</v>
      </c>
      <c r="K70" s="383">
        <v>0.23699999999999999</v>
      </c>
      <c r="L70" s="96">
        <v>0.24399999999999999</v>
      </c>
      <c r="M70" s="384">
        <v>0.74299999999999999</v>
      </c>
      <c r="N70" s="225">
        <v>0.39100000000000001</v>
      </c>
      <c r="O70" s="389">
        <v>4.4999999999999998E-2</v>
      </c>
    </row>
    <row r="71" spans="2:15" x14ac:dyDescent="0.25">
      <c r="B71" s="214" t="s">
        <v>63</v>
      </c>
      <c r="C71" s="215">
        <v>2</v>
      </c>
      <c r="D71" s="225">
        <v>6.6000000000000003E-2</v>
      </c>
      <c r="E71" s="91">
        <v>1.2999999999999999E-2</v>
      </c>
      <c r="F71" s="91">
        <v>6.4000000000000001E-2</v>
      </c>
      <c r="G71" s="91">
        <v>0.41199999999999998</v>
      </c>
      <c r="H71" s="96">
        <v>0.88900000000000001</v>
      </c>
      <c r="I71" s="226">
        <v>0.434</v>
      </c>
      <c r="J71" s="100">
        <v>0.55800000000000005</v>
      </c>
      <c r="K71" s="383">
        <v>0.28199999999999997</v>
      </c>
      <c r="L71" s="96">
        <v>0.28899999999999998</v>
      </c>
      <c r="M71" s="384">
        <v>0.88900000000000001</v>
      </c>
      <c r="N71" s="225">
        <v>0.44400000000000001</v>
      </c>
      <c r="O71" s="389">
        <v>4.7E-2</v>
      </c>
    </row>
    <row r="72" spans="2:15" x14ac:dyDescent="0.25">
      <c r="B72" s="214" t="s">
        <v>64</v>
      </c>
      <c r="C72" s="215">
        <v>2</v>
      </c>
      <c r="D72" s="225">
        <v>9.0999999999999998E-2</v>
      </c>
      <c r="E72" s="91">
        <v>1.6E-2</v>
      </c>
      <c r="F72" s="91">
        <v>0.124</v>
      </c>
      <c r="G72" s="91">
        <v>0.39700000000000002</v>
      </c>
      <c r="H72" s="96">
        <v>0.83699999999999997</v>
      </c>
      <c r="I72" s="226">
        <v>0.44900000000000001</v>
      </c>
      <c r="J72" s="100">
        <v>0.38300000000000001</v>
      </c>
      <c r="K72" s="383">
        <v>0.28799999999999998</v>
      </c>
      <c r="L72" s="96">
        <v>0.23400000000000001</v>
      </c>
      <c r="M72" s="384">
        <v>0.83699999999999997</v>
      </c>
      <c r="N72" s="225">
        <v>0.46500000000000002</v>
      </c>
      <c r="O72" s="389">
        <v>5.0999999999999997E-2</v>
      </c>
    </row>
    <row r="73" spans="2:15" x14ac:dyDescent="0.25">
      <c r="B73" s="214" t="s">
        <v>65</v>
      </c>
      <c r="C73" s="219">
        <v>1</v>
      </c>
      <c r="D73" s="225">
        <v>4.4999999999999998E-2</v>
      </c>
      <c r="E73" s="91">
        <v>1.7000000000000001E-2</v>
      </c>
      <c r="F73" s="91">
        <v>6.9000000000000006E-2</v>
      </c>
      <c r="G73" s="91">
        <v>0.44800000000000001</v>
      </c>
      <c r="H73" s="96">
        <v>0.93200000000000005</v>
      </c>
      <c r="I73" s="226">
        <v>0.54300000000000004</v>
      </c>
      <c r="J73" s="100">
        <v>0.129</v>
      </c>
      <c r="K73" s="383">
        <v>0.38</v>
      </c>
      <c r="L73" s="96">
        <v>0.21099999999999999</v>
      </c>
      <c r="M73" s="384">
        <v>0.93200000000000005</v>
      </c>
      <c r="N73" s="225">
        <v>0.46600000000000003</v>
      </c>
      <c r="O73" s="389">
        <v>5.6000000000000001E-2</v>
      </c>
    </row>
    <row r="74" spans="2:15" x14ac:dyDescent="0.25">
      <c r="B74" s="214" t="s">
        <v>66</v>
      </c>
      <c r="C74" s="272">
        <v>5</v>
      </c>
      <c r="D74" s="225">
        <v>0.123</v>
      </c>
      <c r="E74" s="91">
        <v>1.9E-2</v>
      </c>
      <c r="F74" s="91">
        <v>8.1000000000000003E-2</v>
      </c>
      <c r="G74" s="91">
        <v>0.14699999999999999</v>
      </c>
      <c r="H74" s="96">
        <v>0.68</v>
      </c>
      <c r="I74" s="226">
        <v>0.26900000000000002</v>
      </c>
      <c r="J74" s="100">
        <v>0.53200000000000003</v>
      </c>
      <c r="K74" s="383">
        <v>0.26400000000000001</v>
      </c>
      <c r="L74" s="96">
        <v>0.25700000000000001</v>
      </c>
      <c r="M74" s="384">
        <v>0.68</v>
      </c>
      <c r="N74" s="225">
        <v>0.59199999999999997</v>
      </c>
      <c r="O74" s="389">
        <v>7.0000000000000001E-3</v>
      </c>
    </row>
    <row r="75" spans="2:15" x14ac:dyDescent="0.25">
      <c r="B75" s="214" t="s">
        <v>67</v>
      </c>
      <c r="C75" s="272">
        <v>5</v>
      </c>
      <c r="D75" s="225">
        <v>9.1999999999999998E-2</v>
      </c>
      <c r="E75" s="91">
        <v>3.4000000000000002E-2</v>
      </c>
      <c r="F75" s="91">
        <v>0.16200000000000001</v>
      </c>
      <c r="G75" s="91">
        <v>0.314</v>
      </c>
      <c r="H75" s="96">
        <v>0.73</v>
      </c>
      <c r="I75" s="226">
        <v>0.42099999999999999</v>
      </c>
      <c r="J75" s="100">
        <v>0.30099999999999999</v>
      </c>
      <c r="K75" s="383">
        <v>0.186</v>
      </c>
      <c r="L75" s="96">
        <v>0.17499999999999999</v>
      </c>
      <c r="M75" s="384">
        <v>0.73</v>
      </c>
      <c r="N75" s="225">
        <v>0.35499999999999998</v>
      </c>
      <c r="O75" s="389">
        <v>0.10100000000000001</v>
      </c>
    </row>
    <row r="76" spans="2:15" x14ac:dyDescent="0.25">
      <c r="B76" s="214" t="s">
        <v>101</v>
      </c>
      <c r="C76" s="272">
        <v>5</v>
      </c>
      <c r="D76" s="225">
        <v>0.08</v>
      </c>
      <c r="E76" s="91">
        <v>3.1E-2</v>
      </c>
      <c r="F76" s="91">
        <v>0.14499999999999999</v>
      </c>
      <c r="G76" s="91">
        <v>0.33300000000000002</v>
      </c>
      <c r="H76" s="96">
        <v>0.58299999999999996</v>
      </c>
      <c r="I76" s="226">
        <v>0.34499999999999997</v>
      </c>
      <c r="J76" s="100">
        <v>0.50900000000000001</v>
      </c>
      <c r="K76" s="383">
        <v>0.219</v>
      </c>
      <c r="L76" s="96">
        <v>0.23599999999999999</v>
      </c>
      <c r="M76" s="384">
        <v>0.58299999999999996</v>
      </c>
      <c r="N76" s="225">
        <v>0.38800000000000001</v>
      </c>
      <c r="O76" s="389">
        <v>4.7E-2</v>
      </c>
    </row>
    <row r="77" spans="2:15" x14ac:dyDescent="0.25">
      <c r="B77" s="214" t="s">
        <v>69</v>
      </c>
      <c r="C77" s="215">
        <v>2</v>
      </c>
      <c r="D77" s="225">
        <v>8.2000000000000003E-2</v>
      </c>
      <c r="E77" s="91">
        <v>0</v>
      </c>
      <c r="F77" s="91">
        <v>2.5000000000000001E-2</v>
      </c>
      <c r="G77" s="91">
        <v>0.51700000000000002</v>
      </c>
      <c r="H77" s="96">
        <v>0.85399999999999998</v>
      </c>
      <c r="I77" s="226">
        <v>0.39900000000000002</v>
      </c>
      <c r="J77" s="100">
        <v>0</v>
      </c>
      <c r="K77" s="383">
        <v>0.27400000000000002</v>
      </c>
      <c r="L77" s="96">
        <v>0.223</v>
      </c>
      <c r="M77" s="384">
        <v>0.85399999999999998</v>
      </c>
      <c r="N77" s="225">
        <v>0.55400000000000005</v>
      </c>
      <c r="O77" s="389">
        <v>3.2000000000000001E-2</v>
      </c>
    </row>
    <row r="78" spans="2:15" x14ac:dyDescent="0.25">
      <c r="B78" s="214" t="s">
        <v>70</v>
      </c>
      <c r="C78" s="217">
        <v>4</v>
      </c>
      <c r="D78" s="225">
        <v>0.08</v>
      </c>
      <c r="E78" s="91">
        <v>1.9E-2</v>
      </c>
      <c r="F78" s="91">
        <v>5.8000000000000003E-2</v>
      </c>
      <c r="G78" s="91">
        <v>0.251</v>
      </c>
      <c r="H78" s="96">
        <v>0.87</v>
      </c>
      <c r="I78" s="226">
        <v>0.219</v>
      </c>
      <c r="J78" s="100">
        <v>0.32200000000000001</v>
      </c>
      <c r="K78" s="383">
        <v>0.21099999999999999</v>
      </c>
      <c r="L78" s="96">
        <v>0.29099999999999998</v>
      </c>
      <c r="M78" s="384">
        <v>0.87</v>
      </c>
      <c r="N78" s="225">
        <v>0.70199999999999996</v>
      </c>
      <c r="O78" s="389">
        <v>2.5000000000000001E-2</v>
      </c>
    </row>
    <row r="79" spans="2:15" x14ac:dyDescent="0.25">
      <c r="B79" s="214" t="s">
        <v>71</v>
      </c>
      <c r="C79" s="217">
        <v>4</v>
      </c>
      <c r="D79" s="225">
        <v>7.1999999999999995E-2</v>
      </c>
      <c r="E79" s="91">
        <v>1.2999999999999999E-2</v>
      </c>
      <c r="F79" s="91">
        <v>2.7E-2</v>
      </c>
      <c r="G79" s="91">
        <v>0.17199999999999999</v>
      </c>
      <c r="H79" s="96">
        <v>0.39200000000000002</v>
      </c>
      <c r="I79" s="226">
        <v>0.14599999999999999</v>
      </c>
      <c r="J79" s="100">
        <v>0.83</v>
      </c>
      <c r="K79" s="383">
        <v>0.13800000000000001</v>
      </c>
      <c r="L79" s="96">
        <v>8.6999999999999994E-2</v>
      </c>
      <c r="M79" s="384">
        <v>0.39200000000000002</v>
      </c>
      <c r="N79" s="225">
        <v>0.79</v>
      </c>
      <c r="O79" s="389">
        <v>1.0999999999999999E-2</v>
      </c>
    </row>
    <row r="80" spans="2:15" x14ac:dyDescent="0.25">
      <c r="B80" s="214" t="s">
        <v>72</v>
      </c>
      <c r="C80" s="272">
        <v>5</v>
      </c>
      <c r="D80" s="225">
        <v>0.13900000000000001</v>
      </c>
      <c r="E80" s="91">
        <v>0.02</v>
      </c>
      <c r="F80" s="91">
        <v>9.4E-2</v>
      </c>
      <c r="G80" s="91">
        <v>0.39500000000000002</v>
      </c>
      <c r="H80" s="96">
        <v>0.60399999999999998</v>
      </c>
      <c r="I80" s="226">
        <v>0.36199999999999999</v>
      </c>
      <c r="J80" s="100">
        <v>0.55400000000000005</v>
      </c>
      <c r="K80" s="383">
        <v>0.17699999999999999</v>
      </c>
      <c r="L80" s="96">
        <v>0.13500000000000001</v>
      </c>
      <c r="M80" s="384">
        <v>0.60399999999999998</v>
      </c>
      <c r="N80" s="225">
        <v>0.245</v>
      </c>
      <c r="O80" s="389">
        <v>2.5999999999999999E-2</v>
      </c>
    </row>
    <row r="81" spans="2:15" x14ac:dyDescent="0.25">
      <c r="B81" s="214" t="s">
        <v>73</v>
      </c>
      <c r="C81" s="217">
        <v>4</v>
      </c>
      <c r="D81" s="225">
        <v>0.08</v>
      </c>
      <c r="E81" s="91">
        <v>2.7E-2</v>
      </c>
      <c r="F81" s="91">
        <v>2.5999999999999999E-2</v>
      </c>
      <c r="G81" s="91">
        <v>0.28899999999999998</v>
      </c>
      <c r="H81" s="96">
        <v>0.73399999999999999</v>
      </c>
      <c r="I81" s="226">
        <v>0.161</v>
      </c>
      <c r="J81" s="100">
        <v>0.53</v>
      </c>
      <c r="K81" s="383">
        <v>0.152</v>
      </c>
      <c r="L81" s="96">
        <v>9.7000000000000003E-2</v>
      </c>
      <c r="M81" s="384">
        <v>0.73399999999999999</v>
      </c>
      <c r="N81" s="225">
        <v>0.47699999999999998</v>
      </c>
      <c r="O81" s="389">
        <v>4.2000000000000003E-2</v>
      </c>
    </row>
    <row r="82" spans="2:15" x14ac:dyDescent="0.25">
      <c r="B82" s="214" t="s">
        <v>74</v>
      </c>
      <c r="C82" s="272">
        <v>5</v>
      </c>
      <c r="D82" s="225">
        <v>8.8999999999999996E-2</v>
      </c>
      <c r="E82" s="91">
        <v>2.7E-2</v>
      </c>
      <c r="F82" s="91">
        <v>0.2</v>
      </c>
      <c r="G82" s="91">
        <v>0.60299999999999998</v>
      </c>
      <c r="H82" s="96">
        <v>0.54700000000000004</v>
      </c>
      <c r="I82" s="226">
        <v>0.58599999999999997</v>
      </c>
      <c r="J82" s="100">
        <v>0.45500000000000002</v>
      </c>
      <c r="K82" s="383">
        <v>0.14199999999999999</v>
      </c>
      <c r="L82" s="96">
        <v>0.183</v>
      </c>
      <c r="M82" s="384">
        <v>0.54700000000000004</v>
      </c>
      <c r="N82" s="225">
        <v>0.25700000000000001</v>
      </c>
      <c r="O82" s="389">
        <v>0.222</v>
      </c>
    </row>
    <row r="83" spans="2:15" x14ac:dyDescent="0.25">
      <c r="B83" s="214" t="s">
        <v>75</v>
      </c>
      <c r="C83" s="217">
        <v>4</v>
      </c>
      <c r="D83" s="225">
        <v>0.13</v>
      </c>
      <c r="E83" s="91">
        <v>2.7E-2</v>
      </c>
      <c r="F83" s="91">
        <v>9.0999999999999998E-2</v>
      </c>
      <c r="G83" s="91">
        <v>0.29699999999999999</v>
      </c>
      <c r="H83" s="96">
        <v>0.53300000000000003</v>
      </c>
      <c r="I83" s="226">
        <v>0.46</v>
      </c>
      <c r="J83" s="100">
        <v>0.56799999999999995</v>
      </c>
      <c r="K83" s="383">
        <v>0.20599999999999999</v>
      </c>
      <c r="L83" s="96">
        <v>0.14399999999999999</v>
      </c>
      <c r="M83" s="384">
        <v>0.53300000000000003</v>
      </c>
      <c r="N83" s="225">
        <v>0.33200000000000002</v>
      </c>
      <c r="O83" s="389">
        <v>9.4E-2</v>
      </c>
    </row>
    <row r="84" spans="2:15" x14ac:dyDescent="0.25">
      <c r="B84" s="214" t="s">
        <v>76</v>
      </c>
      <c r="C84" s="217">
        <v>4</v>
      </c>
      <c r="D84" s="225">
        <v>0.10199999999999999</v>
      </c>
      <c r="E84" s="91">
        <v>8.9999999999999993E-3</v>
      </c>
      <c r="F84" s="91">
        <v>0.13100000000000001</v>
      </c>
      <c r="G84" s="91">
        <v>0.627</v>
      </c>
      <c r="H84" s="96">
        <v>0.80400000000000005</v>
      </c>
      <c r="I84" s="226">
        <v>8.5999999999999993E-2</v>
      </c>
      <c r="J84" s="100">
        <v>0.47099999999999997</v>
      </c>
      <c r="K84" s="383">
        <v>0.20499999999999999</v>
      </c>
      <c r="L84" s="96">
        <v>5.2999999999999999E-2</v>
      </c>
      <c r="M84" s="384">
        <v>0.80400000000000005</v>
      </c>
      <c r="N84" s="225">
        <v>0.33900000000000002</v>
      </c>
      <c r="O84" s="389">
        <v>0</v>
      </c>
    </row>
    <row r="85" spans="2:15" x14ac:dyDescent="0.25">
      <c r="B85" s="214" t="s">
        <v>77</v>
      </c>
      <c r="C85" s="215">
        <v>2</v>
      </c>
      <c r="D85" s="225">
        <v>9.7000000000000003E-2</v>
      </c>
      <c r="E85" s="91">
        <v>0.03</v>
      </c>
      <c r="F85" s="91">
        <v>0.11700000000000001</v>
      </c>
      <c r="G85" s="91">
        <v>0.255</v>
      </c>
      <c r="H85" s="96">
        <v>0.96199999999999997</v>
      </c>
      <c r="I85" s="226">
        <v>0.28299999999999997</v>
      </c>
      <c r="J85" s="100">
        <v>0.42099999999999999</v>
      </c>
      <c r="K85" s="383">
        <v>0.309</v>
      </c>
      <c r="L85" s="96">
        <v>0.19600000000000001</v>
      </c>
      <c r="M85" s="384">
        <v>0.96199999999999997</v>
      </c>
      <c r="N85" s="225">
        <v>0.22</v>
      </c>
      <c r="O85" s="389">
        <v>0.122</v>
      </c>
    </row>
    <row r="86" spans="2:15" x14ac:dyDescent="0.25">
      <c r="B86" s="214" t="s">
        <v>78</v>
      </c>
      <c r="C86" s="217">
        <v>4</v>
      </c>
      <c r="D86" s="225">
        <v>6.8000000000000005E-2</v>
      </c>
      <c r="E86" s="91">
        <v>1.0999999999999999E-2</v>
      </c>
      <c r="F86" s="91">
        <v>5.0999999999999997E-2</v>
      </c>
      <c r="G86" s="91">
        <v>0.30099999999999999</v>
      </c>
      <c r="H86" s="96">
        <v>0.878</v>
      </c>
      <c r="I86" s="226">
        <v>0.318</v>
      </c>
      <c r="J86" s="100">
        <v>0.67300000000000004</v>
      </c>
      <c r="K86" s="383">
        <v>0.29899999999999999</v>
      </c>
      <c r="L86" s="96">
        <v>0.22</v>
      </c>
      <c r="M86" s="384">
        <v>0.878</v>
      </c>
      <c r="N86" s="225">
        <v>0.36</v>
      </c>
      <c r="O86" s="389">
        <v>0.06</v>
      </c>
    </row>
    <row r="87" spans="2:15" x14ac:dyDescent="0.25">
      <c r="B87" s="214" t="s">
        <v>79</v>
      </c>
      <c r="C87" s="275">
        <v>6</v>
      </c>
      <c r="D87" s="225">
        <v>0.10199999999999999</v>
      </c>
      <c r="E87" s="91">
        <v>2.7E-2</v>
      </c>
      <c r="F87" s="91">
        <v>0.13400000000000001</v>
      </c>
      <c r="G87" s="91">
        <v>0.56100000000000005</v>
      </c>
      <c r="H87" s="96">
        <v>0.86599999999999999</v>
      </c>
      <c r="I87" s="226">
        <v>0.504</v>
      </c>
      <c r="J87" s="100">
        <v>0.28599999999999998</v>
      </c>
      <c r="K87" s="383">
        <v>0.161</v>
      </c>
      <c r="L87" s="96">
        <v>0.17399999999999999</v>
      </c>
      <c r="M87" s="384">
        <v>0.86599999999999999</v>
      </c>
      <c r="N87" s="225">
        <v>0.31900000000000001</v>
      </c>
      <c r="O87" s="389">
        <v>0.129</v>
      </c>
    </row>
    <row r="88" spans="2:15" x14ac:dyDescent="0.25">
      <c r="B88" s="214" t="s">
        <v>80</v>
      </c>
      <c r="C88" s="275">
        <v>6</v>
      </c>
      <c r="D88" s="225">
        <v>9.9000000000000005E-2</v>
      </c>
      <c r="E88" s="91">
        <v>1.7000000000000001E-2</v>
      </c>
      <c r="F88" s="91">
        <v>0.107</v>
      </c>
      <c r="G88" s="91">
        <v>0.70699999999999996</v>
      </c>
      <c r="H88" s="96">
        <v>0.88700000000000001</v>
      </c>
      <c r="I88" s="226">
        <v>0.52800000000000002</v>
      </c>
      <c r="J88" s="100">
        <v>0.17100000000000001</v>
      </c>
      <c r="K88" s="383">
        <v>0.23200000000000001</v>
      </c>
      <c r="L88" s="96">
        <v>0.249</v>
      </c>
      <c r="M88" s="384">
        <v>0.88700000000000001</v>
      </c>
      <c r="N88" s="225">
        <v>0.315</v>
      </c>
      <c r="O88" s="389">
        <v>9.0999999999999998E-2</v>
      </c>
    </row>
    <row r="89" spans="2:15" x14ac:dyDescent="0.25">
      <c r="B89" s="214" t="s">
        <v>81</v>
      </c>
      <c r="C89" s="275">
        <v>6</v>
      </c>
      <c r="D89" s="225">
        <v>4.9000000000000002E-2</v>
      </c>
      <c r="E89" s="91">
        <v>8.0000000000000002E-3</v>
      </c>
      <c r="F89" s="91">
        <v>0.05</v>
      </c>
      <c r="G89" s="91">
        <v>0.55800000000000005</v>
      </c>
      <c r="H89" s="96">
        <v>0.95699999999999996</v>
      </c>
      <c r="I89" s="226">
        <v>0.33900000000000002</v>
      </c>
      <c r="J89" s="100">
        <v>0.35899999999999999</v>
      </c>
      <c r="K89" s="383">
        <v>0.47</v>
      </c>
      <c r="L89" s="96">
        <v>0.317</v>
      </c>
      <c r="M89" s="384">
        <v>0.95699999999999996</v>
      </c>
      <c r="N89" s="225">
        <v>0.39</v>
      </c>
      <c r="O89" s="389">
        <v>0.11799999999999999</v>
      </c>
    </row>
    <row r="90" spans="2:15" ht="15.75" thickBot="1" x14ac:dyDescent="0.3">
      <c r="B90" s="214" t="s">
        <v>82</v>
      </c>
      <c r="C90" s="218">
        <v>2</v>
      </c>
      <c r="D90" s="225">
        <v>8.3000000000000004E-2</v>
      </c>
      <c r="E90" s="91">
        <v>2.4E-2</v>
      </c>
      <c r="F90" s="91">
        <v>3.5000000000000003E-2</v>
      </c>
      <c r="G90" s="91">
        <v>0.50900000000000001</v>
      </c>
      <c r="H90" s="96">
        <v>0.87</v>
      </c>
      <c r="I90" s="226">
        <v>0.34499999999999997</v>
      </c>
      <c r="J90" s="100">
        <v>0.36399999999999999</v>
      </c>
      <c r="K90" s="383">
        <v>0.27100000000000002</v>
      </c>
      <c r="L90" s="96">
        <v>0.218</v>
      </c>
      <c r="M90" s="384">
        <v>0.87</v>
      </c>
      <c r="N90" s="225">
        <v>0.39400000000000002</v>
      </c>
      <c r="O90" s="389">
        <v>8.8999999999999996E-2</v>
      </c>
    </row>
    <row r="91" spans="2:15" ht="15.75" thickBot="1" x14ac:dyDescent="0.3">
      <c r="B91" s="214" t="s">
        <v>83</v>
      </c>
      <c r="C91" s="273">
        <v>6</v>
      </c>
      <c r="D91" s="225">
        <v>0.114</v>
      </c>
      <c r="E91" s="91">
        <v>4.0000000000000001E-3</v>
      </c>
      <c r="F91" s="91">
        <v>0.126</v>
      </c>
      <c r="G91" s="91">
        <v>0.629</v>
      </c>
      <c r="H91" s="96">
        <v>0.93600000000000005</v>
      </c>
      <c r="I91" s="226">
        <v>0.58499999999999996</v>
      </c>
      <c r="J91" s="100">
        <v>0.28599999999999998</v>
      </c>
      <c r="K91" s="383">
        <v>0.26600000000000001</v>
      </c>
      <c r="L91" s="96">
        <v>0.23799999999999999</v>
      </c>
      <c r="M91" s="384">
        <v>0.93600000000000005</v>
      </c>
      <c r="N91" s="225">
        <v>0.36399999999999999</v>
      </c>
      <c r="O91" s="389">
        <v>0.191</v>
      </c>
    </row>
    <row r="92" spans="2:15" ht="15.75" thickBot="1" x14ac:dyDescent="0.3">
      <c r="B92" s="214" t="s">
        <v>102</v>
      </c>
      <c r="C92" s="220">
        <v>4</v>
      </c>
      <c r="D92" s="225">
        <v>0.108</v>
      </c>
      <c r="E92" s="91">
        <v>2.7E-2</v>
      </c>
      <c r="F92" s="91">
        <v>6.2E-2</v>
      </c>
      <c r="G92" s="91">
        <v>0.40100000000000002</v>
      </c>
      <c r="H92" s="96">
        <v>0.85599999999999998</v>
      </c>
      <c r="I92" s="226">
        <v>0.33400000000000002</v>
      </c>
      <c r="J92" s="100">
        <v>0.57199999999999995</v>
      </c>
      <c r="K92" s="383">
        <v>0.38500000000000001</v>
      </c>
      <c r="L92" s="96">
        <v>0.24</v>
      </c>
      <c r="M92" s="384">
        <v>0.85599999999999998</v>
      </c>
      <c r="N92" s="225">
        <v>0.313</v>
      </c>
      <c r="O92" s="389">
        <v>5.8999999999999997E-2</v>
      </c>
    </row>
    <row r="93" spans="2:15" ht="15.75" thickBot="1" x14ac:dyDescent="0.3">
      <c r="B93" s="214" t="s">
        <v>85</v>
      </c>
      <c r="C93" s="218">
        <v>2</v>
      </c>
      <c r="D93" s="225">
        <v>9.0999999999999998E-2</v>
      </c>
      <c r="E93" s="91">
        <v>1.4E-2</v>
      </c>
      <c r="F93" s="91">
        <v>9.7000000000000003E-2</v>
      </c>
      <c r="G93" s="91">
        <v>0.56100000000000005</v>
      </c>
      <c r="H93" s="96">
        <v>0.91700000000000004</v>
      </c>
      <c r="I93" s="226">
        <v>0.314</v>
      </c>
      <c r="J93" s="100">
        <v>0.48199999999999998</v>
      </c>
      <c r="K93" s="383">
        <v>0.26400000000000001</v>
      </c>
      <c r="L93" s="96">
        <v>0.20899999999999999</v>
      </c>
      <c r="M93" s="384">
        <v>0.91700000000000004</v>
      </c>
      <c r="N93" s="225">
        <v>0.35599999999999998</v>
      </c>
      <c r="O93" s="389">
        <v>0.23300000000000001</v>
      </c>
    </row>
    <row r="94" spans="2:15" ht="15.75" thickBot="1" x14ac:dyDescent="0.3">
      <c r="B94" s="214" t="s">
        <v>86</v>
      </c>
      <c r="C94" s="220">
        <v>4</v>
      </c>
      <c r="D94" s="225">
        <v>0.03</v>
      </c>
      <c r="E94" s="91">
        <v>0</v>
      </c>
      <c r="F94" s="91">
        <v>8.7999999999999995E-2</v>
      </c>
      <c r="G94" s="91">
        <v>0.48799999999999999</v>
      </c>
      <c r="H94" s="96">
        <v>0.94299999999999995</v>
      </c>
      <c r="I94" s="226">
        <v>0.313</v>
      </c>
      <c r="J94" s="100">
        <v>0.56200000000000006</v>
      </c>
      <c r="K94" s="383">
        <v>0.20899999999999999</v>
      </c>
      <c r="L94" s="96">
        <v>0.24199999999999999</v>
      </c>
      <c r="M94" s="384">
        <v>0.94299999999999995</v>
      </c>
      <c r="N94" s="225">
        <v>0.373</v>
      </c>
      <c r="O94" s="389">
        <v>0.186</v>
      </c>
    </row>
    <row r="95" spans="2:15" ht="15.75" thickBot="1" x14ac:dyDescent="0.3">
      <c r="B95" s="214" t="s">
        <v>87</v>
      </c>
      <c r="C95" s="273">
        <v>6</v>
      </c>
      <c r="D95" s="225">
        <v>8.1000000000000003E-2</v>
      </c>
      <c r="E95" s="91">
        <v>0</v>
      </c>
      <c r="F95" s="91">
        <v>0</v>
      </c>
      <c r="G95" s="91">
        <v>0.39300000000000002</v>
      </c>
      <c r="H95" s="96">
        <v>1</v>
      </c>
      <c r="I95" s="226">
        <v>0.40100000000000002</v>
      </c>
      <c r="J95" s="100">
        <v>0.745</v>
      </c>
      <c r="K95" s="383">
        <v>0.39700000000000002</v>
      </c>
      <c r="L95" s="96">
        <v>0.215</v>
      </c>
      <c r="M95" s="384">
        <v>1</v>
      </c>
      <c r="N95" s="225">
        <v>0.89300000000000002</v>
      </c>
      <c r="O95" s="389">
        <v>0.375</v>
      </c>
    </row>
    <row r="96" spans="2:15" ht="15.75" thickBot="1" x14ac:dyDescent="0.3">
      <c r="B96" s="231" t="s">
        <v>88</v>
      </c>
      <c r="C96" s="232"/>
      <c r="D96" s="227">
        <v>0</v>
      </c>
      <c r="E96" s="228">
        <v>0</v>
      </c>
      <c r="F96" s="228">
        <v>6.5000000000000002E-2</v>
      </c>
      <c r="G96" s="228">
        <v>0.39600000000000002</v>
      </c>
      <c r="H96" s="229">
        <v>0.746</v>
      </c>
      <c r="I96" s="230">
        <v>0.56699999999999995</v>
      </c>
      <c r="J96" s="100">
        <v>0.442</v>
      </c>
      <c r="K96" s="385">
        <v>0</v>
      </c>
      <c r="L96" s="229">
        <v>0</v>
      </c>
      <c r="M96" s="386">
        <v>0.746</v>
      </c>
      <c r="N96" s="227">
        <v>0.54400000000000004</v>
      </c>
      <c r="O96" s="391">
        <v>9.5000000000000001E-2</v>
      </c>
    </row>
    <row r="97" spans="2:15" x14ac:dyDescent="0.25">
      <c r="B97" s="65"/>
      <c r="C97" s="61"/>
      <c r="D97" s="224"/>
      <c r="E97" s="224"/>
      <c r="F97" s="224"/>
      <c r="G97" s="224"/>
      <c r="H97" s="103"/>
      <c r="I97" s="224"/>
      <c r="J97" s="100"/>
      <c r="K97" s="103"/>
      <c r="L97" s="103"/>
      <c r="M97" s="103"/>
      <c r="N97" s="101"/>
      <c r="O97" s="101"/>
    </row>
    <row r="98" spans="2:15" x14ac:dyDescent="0.25">
      <c r="B98" s="64" t="s">
        <v>110</v>
      </c>
      <c r="C98" s="67"/>
      <c r="D98" s="374">
        <f t="shared" ref="D98:O98" si="0">_xlfn.QUARTILE.INC(D9:D96,1)</f>
        <v>7.0000000000000007E-2</v>
      </c>
      <c r="E98" s="374">
        <f t="shared" si="0"/>
        <v>1.2999999999999999E-2</v>
      </c>
      <c r="F98" s="374">
        <f t="shared" si="0"/>
        <v>4.4749999999999998E-2</v>
      </c>
      <c r="G98" s="374">
        <f t="shared" si="0"/>
        <v>0.28000000000000003</v>
      </c>
      <c r="H98" s="375">
        <f t="shared" si="0"/>
        <v>0.72</v>
      </c>
      <c r="I98" s="374">
        <f t="shared" si="0"/>
        <v>0.36</v>
      </c>
      <c r="J98" s="374">
        <f t="shared" si="0"/>
        <v>0.26800000000000002</v>
      </c>
      <c r="K98" s="375">
        <f t="shared" si="0"/>
        <v>0.20574999999999999</v>
      </c>
      <c r="L98" s="375">
        <f t="shared" si="0"/>
        <v>0.14549999999999999</v>
      </c>
      <c r="M98" s="375">
        <f t="shared" si="0"/>
        <v>0.72</v>
      </c>
      <c r="N98" s="376">
        <f t="shared" si="0"/>
        <v>0.315</v>
      </c>
      <c r="O98" s="376">
        <f t="shared" si="0"/>
        <v>4.2749999999999996E-2</v>
      </c>
    </row>
    <row r="99" spans="2:15" x14ac:dyDescent="0.25">
      <c r="B99" s="64" t="s">
        <v>111</v>
      </c>
      <c r="C99" s="67"/>
      <c r="D99" s="374">
        <f t="shared" ref="D99:O99" si="1">MEDIAN(D9:D96)</f>
        <v>8.5499999999999993E-2</v>
      </c>
      <c r="E99" s="374">
        <f t="shared" si="1"/>
        <v>0.02</v>
      </c>
      <c r="F99" s="374">
        <f t="shared" si="1"/>
        <v>7.9000000000000001E-2</v>
      </c>
      <c r="G99" s="374">
        <f t="shared" si="1"/>
        <v>0.39700000000000002</v>
      </c>
      <c r="H99" s="375">
        <f t="shared" si="1"/>
        <v>0.83349999999999991</v>
      </c>
      <c r="I99" s="374">
        <f t="shared" si="1"/>
        <v>0.47799999999999998</v>
      </c>
      <c r="J99" s="374">
        <f t="shared" si="1"/>
        <v>0.43149999999999999</v>
      </c>
      <c r="K99" s="375">
        <f t="shared" si="1"/>
        <v>0.26600000000000001</v>
      </c>
      <c r="L99" s="375">
        <f t="shared" si="1"/>
        <v>0.19600000000000001</v>
      </c>
      <c r="M99" s="375">
        <f t="shared" si="1"/>
        <v>0.83349999999999991</v>
      </c>
      <c r="N99" s="376">
        <f t="shared" si="1"/>
        <v>0.39400000000000002</v>
      </c>
      <c r="O99" s="376">
        <f t="shared" si="1"/>
        <v>8.2500000000000004E-2</v>
      </c>
    </row>
    <row r="100" spans="2:15" x14ac:dyDescent="0.25">
      <c r="B100" s="64" t="s">
        <v>112</v>
      </c>
      <c r="C100" s="67"/>
      <c r="D100" s="374">
        <f t="shared" ref="D100:O100" si="2">_xlfn.QUARTILE.INC(D9:D96,3)</f>
        <v>0.10199999999999999</v>
      </c>
      <c r="E100" s="374">
        <f t="shared" si="2"/>
        <v>3.0249999999999999E-2</v>
      </c>
      <c r="F100" s="374">
        <f t="shared" si="2"/>
        <v>0.11125</v>
      </c>
      <c r="G100" s="374">
        <f t="shared" si="2"/>
        <v>0.51200000000000001</v>
      </c>
      <c r="H100" s="375">
        <f t="shared" si="2"/>
        <v>0.88749999999999996</v>
      </c>
      <c r="I100" s="374">
        <f t="shared" si="2"/>
        <v>0.61824999999999997</v>
      </c>
      <c r="J100" s="374">
        <f t="shared" si="2"/>
        <v>0.53725000000000001</v>
      </c>
      <c r="K100" s="375">
        <f t="shared" si="2"/>
        <v>0.31974999999999998</v>
      </c>
      <c r="L100" s="375">
        <f t="shared" si="2"/>
        <v>0.23400000000000001</v>
      </c>
      <c r="M100" s="375">
        <f t="shared" si="2"/>
        <v>0.88749999999999996</v>
      </c>
      <c r="N100" s="376">
        <f t="shared" si="2"/>
        <v>0.47499999999999998</v>
      </c>
      <c r="O100" s="376">
        <f t="shared" si="2"/>
        <v>0.12525</v>
      </c>
    </row>
    <row r="101" spans="2:15" x14ac:dyDescent="0.25">
      <c r="B101" s="65"/>
      <c r="C101" s="67"/>
      <c r="D101" s="76"/>
      <c r="E101" s="76"/>
      <c r="F101" s="76"/>
      <c r="G101" s="76"/>
      <c r="H101" s="76"/>
      <c r="I101" s="76"/>
      <c r="J101" s="76"/>
      <c r="K101" s="13"/>
      <c r="L101" s="13"/>
      <c r="M101" s="76"/>
      <c r="N101" s="13"/>
      <c r="O101" s="13"/>
    </row>
    <row r="102" spans="2:15" x14ac:dyDescent="0.25">
      <c r="B102" s="64" t="s">
        <v>157</v>
      </c>
      <c r="C102" s="67"/>
      <c r="D102" s="377">
        <v>8.900000000000001E-2</v>
      </c>
      <c r="E102" s="377">
        <v>2.3E-2</v>
      </c>
      <c r="F102" s="377">
        <v>9.0999999999999998E-2</v>
      </c>
      <c r="G102" s="377">
        <v>0.42599999999999999</v>
      </c>
      <c r="H102" s="377">
        <v>0.78400000000000003</v>
      </c>
      <c r="I102" s="377">
        <v>0.47600000000000003</v>
      </c>
      <c r="J102" s="377">
        <v>0.44400000000000001</v>
      </c>
      <c r="K102" s="377">
        <v>0.27300000000000002</v>
      </c>
      <c r="L102" s="377">
        <v>0.20100000000000001</v>
      </c>
      <c r="M102" s="377">
        <v>0.78400000000000003</v>
      </c>
      <c r="N102" s="377">
        <v>0.38200000000000001</v>
      </c>
      <c r="O102" s="377">
        <v>0.1</v>
      </c>
    </row>
    <row r="103" spans="2:15" ht="15.75" thickBot="1" x14ac:dyDescent="0.3">
      <c r="B103" s="62"/>
      <c r="C103" s="61"/>
      <c r="D103" s="62"/>
      <c r="E103" s="62"/>
      <c r="F103" s="62"/>
      <c r="G103" s="62"/>
      <c r="H103" s="62"/>
      <c r="I103" s="62"/>
      <c r="J103" s="45"/>
      <c r="K103" s="62"/>
      <c r="L103" s="62"/>
      <c r="M103" s="62"/>
      <c r="N103" s="62"/>
      <c r="O103" s="62"/>
    </row>
    <row r="104" spans="2:15" ht="60" x14ac:dyDescent="0.25">
      <c r="B104" s="26" t="s">
        <v>177</v>
      </c>
      <c r="C104" s="66"/>
      <c r="D104" s="392" t="s">
        <v>151</v>
      </c>
      <c r="E104" s="393" t="s">
        <v>135</v>
      </c>
      <c r="F104" s="393" t="s">
        <v>133</v>
      </c>
      <c r="G104" s="393" t="s">
        <v>136</v>
      </c>
      <c r="H104" s="393" t="s">
        <v>137</v>
      </c>
      <c r="I104" s="394" t="s">
        <v>134</v>
      </c>
      <c r="J104" s="395" t="s">
        <v>163</v>
      </c>
      <c r="K104" s="396" t="s">
        <v>138</v>
      </c>
      <c r="L104" s="397" t="s">
        <v>139</v>
      </c>
      <c r="M104" s="398" t="s">
        <v>140</v>
      </c>
      <c r="N104" s="399" t="s">
        <v>152</v>
      </c>
      <c r="O104" s="400" t="s">
        <v>116</v>
      </c>
    </row>
    <row r="105" spans="2:15" x14ac:dyDescent="0.25">
      <c r="B105" s="64" t="s">
        <v>171</v>
      </c>
      <c r="C105" s="61"/>
      <c r="D105" s="170">
        <f>AVERAGEIF('Ensemble indicateurs'!$B$6:$B$93,"=1",D9:D96)</f>
        <v>6.8900000000000003E-2</v>
      </c>
      <c r="E105" s="85">
        <f>AVERAGEIF('Ensemble indicateurs'!$B$6:$B$93,"=1",E9:E96)</f>
        <v>1.4900000000000002E-2</v>
      </c>
      <c r="F105" s="85">
        <f>AVERAGEIF('Ensemble indicateurs'!$B$6:$B$93,"=1",F9:F96)</f>
        <v>6.9900000000000004E-2</v>
      </c>
      <c r="G105" s="85">
        <f>AVERAGEIF('Ensemble indicateurs'!$B$6:$B$93,"=1",G9:G96)</f>
        <v>0.46900000000000003</v>
      </c>
      <c r="H105" s="85">
        <f>AVERAGEIF('Ensemble indicateurs'!$B$6:$B$93,"=1",H9:H96)</f>
        <v>0.9375</v>
      </c>
      <c r="I105" s="171">
        <f>AVERAGEIF('Ensemble indicateurs'!$B$6:$B$93,"=1",I9:I96)</f>
        <v>0.4774000000000001</v>
      </c>
      <c r="J105" s="176">
        <f>AVERAGEIF('Ensemble indicateurs'!$B$6:$B$93,"=1",J9:J96)</f>
        <v>0.1555</v>
      </c>
      <c r="K105" s="170">
        <f>AVERAGEIF('Ensemble indicateurs'!$B$6:$B$93,"=1",K9:K96)</f>
        <v>0.37990000000000002</v>
      </c>
      <c r="L105" s="85">
        <f>AVERAGEIF('Ensemble indicateurs'!$B$6:$B$93,"=1",L9:L96)</f>
        <v>0.20719999999999997</v>
      </c>
      <c r="M105" s="171">
        <f>AVERAGEIF('Ensemble indicateurs'!$B$6:$B$93,"=1",M9:M96)</f>
        <v>0.9375</v>
      </c>
      <c r="N105" s="170">
        <f>AVERAGEIF('Ensemble indicateurs'!$B$6:$B$93,"=1",N9:N96)</f>
        <v>0.52770000000000006</v>
      </c>
      <c r="O105" s="171">
        <f>AVERAGEIF('Ensemble indicateurs'!$B$6:$B$93,"=1",O9:O96)</f>
        <v>8.3700000000000011E-2</v>
      </c>
    </row>
    <row r="106" spans="2:15" x14ac:dyDescent="0.25">
      <c r="B106" s="64" t="s">
        <v>172</v>
      </c>
      <c r="C106" s="61"/>
      <c r="D106" s="170">
        <f>AVERAGEIF('Ensemble indicateurs'!$B$6:$B$93,"=2",D9:D96)</f>
        <v>9.2407407407407424E-2</v>
      </c>
      <c r="E106" s="85">
        <f>AVERAGEIF('Ensemble indicateurs'!$B$6:$B$93,"=2",E9:E96)</f>
        <v>2.4222222222222228E-2</v>
      </c>
      <c r="F106" s="85">
        <f>AVERAGEIF('Ensemble indicateurs'!$B$6:$B$93,"=2",F9:F96)</f>
        <v>7.7370370370370381E-2</v>
      </c>
      <c r="G106" s="85">
        <f>AVERAGEIF('Ensemble indicateurs'!$B$6:$B$93,"=2",G9:G96)</f>
        <v>0.41355555555555557</v>
      </c>
      <c r="H106" s="85">
        <f>AVERAGEIF('Ensemble indicateurs'!$B$6:$B$93,"=2",H9:H96)</f>
        <v>0.85685185185185186</v>
      </c>
      <c r="I106" s="171">
        <f>AVERAGEIF('Ensemble indicateurs'!$B$6:$B$93,"=2",I9:I96)</f>
        <v>0.53922222222222227</v>
      </c>
      <c r="J106" s="176">
        <f>AVERAGEIF('Ensemble indicateurs'!$B$6:$B$93,"=2",J9:J96)</f>
        <v>0.31851851851851848</v>
      </c>
      <c r="K106" s="170">
        <f>AVERAGEIF('Ensemble indicateurs'!$B$6:$B$93,"=2",K9:K96)</f>
        <v>0.30099999999999993</v>
      </c>
      <c r="L106" s="85">
        <f>AVERAGEIF('Ensemble indicateurs'!$B$6:$B$93,"=2",L9:L96)</f>
        <v>0.21714814814814806</v>
      </c>
      <c r="M106" s="171">
        <f>AVERAGEIF('Ensemble indicateurs'!$B$6:$B$93,"=2",M9:M96)</f>
        <v>0.85685185185185186</v>
      </c>
      <c r="N106" s="170">
        <f>AVERAGEIF('Ensemble indicateurs'!$B$6:$B$93,"=2",N9:N96)</f>
        <v>0.375037037037037</v>
      </c>
      <c r="O106" s="171">
        <f>AVERAGEIF('Ensemble indicateurs'!$B$6:$B$93,"=2",O9:O96)</f>
        <v>0.10777777777777778</v>
      </c>
    </row>
    <row r="107" spans="2:15" x14ac:dyDescent="0.25">
      <c r="B107" s="64" t="s">
        <v>173</v>
      </c>
      <c r="C107" s="61"/>
      <c r="D107" s="170">
        <f>AVERAGEIF('Ensemble indicateurs'!$B$6:$B$93,"=3",D9:D96)</f>
        <v>9.7500000000000003E-2</v>
      </c>
      <c r="E107" s="85">
        <f>AVERAGEIF('Ensemble indicateurs'!$B$6:$B$93,"=3",E9:E96)</f>
        <v>4.1150000000000006E-2</v>
      </c>
      <c r="F107" s="85">
        <f>AVERAGEIF('Ensemble indicateurs'!$B$6:$B$93,"=3",F9:F96)</f>
        <v>9.2050000000000007E-2</v>
      </c>
      <c r="G107" s="85">
        <f>AVERAGEIF('Ensemble indicateurs'!$B$6:$B$93,"=3",G9:G96)</f>
        <v>0.26750000000000002</v>
      </c>
      <c r="H107" s="85">
        <f>AVERAGEIF('Ensemble indicateurs'!$B$6:$B$93,"=3",H9:H96)</f>
        <v>0.69915000000000005</v>
      </c>
      <c r="I107" s="171">
        <f>AVERAGEIF('Ensemble indicateurs'!$B$6:$B$93,"=3",I9:I96)</f>
        <v>0.61250000000000004</v>
      </c>
      <c r="J107" s="176">
        <f>AVERAGEIF('Ensemble indicateurs'!$B$6:$B$93,"=3",J9:J96)</f>
        <v>0.52672222222222209</v>
      </c>
      <c r="K107" s="170">
        <f>AVERAGEIF('Ensemble indicateurs'!$B$6:$B$93,"=3",K9:K96)</f>
        <v>0.23205000000000003</v>
      </c>
      <c r="L107" s="85">
        <f>AVERAGEIF('Ensemble indicateurs'!$B$6:$B$93,"=3",L9:L96)</f>
        <v>0.16885</v>
      </c>
      <c r="M107" s="171">
        <f>AVERAGEIF('Ensemble indicateurs'!$B$6:$B$93,"=3",M9:M96)</f>
        <v>0.69915000000000005</v>
      </c>
      <c r="N107" s="170">
        <f>AVERAGEIF('Ensemble indicateurs'!$B$6:$B$93,"=3",N9:N96)</f>
        <v>0.41872222222222216</v>
      </c>
      <c r="O107" s="171">
        <f>AVERAGEIF('Ensemble indicateurs'!$B$6:$B$93,"=3",O9:O96)</f>
        <v>8.249999999999999E-2</v>
      </c>
    </row>
    <row r="108" spans="2:15" x14ac:dyDescent="0.25">
      <c r="B108" s="64" t="s">
        <v>174</v>
      </c>
      <c r="C108" s="61"/>
      <c r="D108" s="170">
        <f>AVERAGEIF('Ensemble indicateurs'!$B$6:$B$93,"=4",D9:D96)</f>
        <v>8.156250000000001E-2</v>
      </c>
      <c r="E108" s="85">
        <f>AVERAGEIF('Ensemble indicateurs'!$B$6:$B$93,"=4",E9:E96)</f>
        <v>1.6812500000000001E-2</v>
      </c>
      <c r="F108" s="85">
        <f>AVERAGEIF('Ensemble indicateurs'!$B$6:$B$93,"=4",F9:F96)</f>
        <v>5.6812500000000009E-2</v>
      </c>
      <c r="G108" s="85">
        <f>AVERAGEIF('Ensemble indicateurs'!$B$6:$B$93,"=4",G9:G96)</f>
        <v>0.36366666666666669</v>
      </c>
      <c r="H108" s="85">
        <f>AVERAGEIF('Ensemble indicateurs'!$B$6:$B$93,"=4",H9:H96)</f>
        <v>0.72618749999999999</v>
      </c>
      <c r="I108" s="171">
        <f>AVERAGEIF('Ensemble indicateurs'!$B$6:$B$93,"=4",I9:I96)</f>
        <v>0.30299999999999988</v>
      </c>
      <c r="J108" s="176">
        <f>AVERAGEIF('Ensemble indicateurs'!$B$6:$B$93,"=4",J9:J96)</f>
        <v>0.54418749999999994</v>
      </c>
      <c r="K108" s="170">
        <f>AVERAGEIF('Ensemble indicateurs'!$B$6:$B$93,"=4",K9:K96)</f>
        <v>0.20981250000000004</v>
      </c>
      <c r="L108" s="85">
        <f>AVERAGEIF('Ensemble indicateurs'!$B$6:$B$93,"=4",L9:L96)</f>
        <v>0.1660625</v>
      </c>
      <c r="M108" s="171">
        <f>AVERAGEIF('Ensemble indicateurs'!$B$6:$B$93,"=4",M9:M96)</f>
        <v>0.72618749999999999</v>
      </c>
      <c r="N108" s="170">
        <f>AVERAGEIF('Ensemble indicateurs'!$B$6:$B$93,"=4",N9:N96)</f>
        <v>0.40893333333333337</v>
      </c>
      <c r="O108" s="171">
        <f>AVERAGEIF('Ensemble indicateurs'!$B$6:$B$93,"=4",O9:O96)</f>
        <v>6.4937499999999995E-2</v>
      </c>
    </row>
    <row r="109" spans="2:15" x14ac:dyDescent="0.25">
      <c r="B109" s="64" t="s">
        <v>175</v>
      </c>
      <c r="C109" s="61"/>
      <c r="D109" s="170">
        <f>AVERAGEIF('Ensemble indicateurs'!$B$6:$B$93,"=5",D9:D96)</f>
        <v>9.7124999999999989E-2</v>
      </c>
      <c r="E109" s="85">
        <f>AVERAGEIF('Ensemble indicateurs'!$B$6:$B$93,"=5",E9:E96)</f>
        <v>2.6374999999999999E-2</v>
      </c>
      <c r="F109" s="85">
        <f>AVERAGEIF('Ensemble indicateurs'!$B$6:$B$93,"=5",F9:F96)</f>
        <v>0.13262499999999999</v>
      </c>
      <c r="G109" s="85">
        <f>AVERAGEIF('Ensemble indicateurs'!$B$6:$B$93,"=5",G9:G96)</f>
        <v>0.36224999999999996</v>
      </c>
      <c r="H109" s="85">
        <f>AVERAGEIF('Ensemble indicateurs'!$B$6:$B$93,"=5",H9:H96)</f>
        <v>0.61787499999999995</v>
      </c>
      <c r="I109" s="171">
        <f>AVERAGEIF('Ensemble indicateurs'!$B$6:$B$93,"=5",I9:I96)</f>
        <v>0.39712500000000001</v>
      </c>
      <c r="J109" s="176">
        <f>AVERAGEIF('Ensemble indicateurs'!$B$6:$B$93,"=5",J9:J96)</f>
        <v>0.49624999999999997</v>
      </c>
      <c r="K109" s="170">
        <f>AVERAGEIF('Ensemble indicateurs'!$B$6:$B$93,"=5",K9:K96)</f>
        <v>0.21637500000000001</v>
      </c>
      <c r="L109" s="85">
        <f>AVERAGEIF('Ensemble indicateurs'!$B$6:$B$93,"=5",L9:L96)</f>
        <v>0.19500000000000001</v>
      </c>
      <c r="M109" s="171">
        <f>AVERAGEIF('Ensemble indicateurs'!$B$6:$B$93,"=5",M9:M96)</f>
        <v>0.61787499999999995</v>
      </c>
      <c r="N109" s="170">
        <f>AVERAGEIF('Ensemble indicateurs'!$B$6:$B$93,"=5",N9:N96)</f>
        <v>0.37887500000000002</v>
      </c>
      <c r="O109" s="171">
        <f>AVERAGEIF('Ensemble indicateurs'!$B$6:$B$93,"=5",O9:O96)</f>
        <v>7.1875000000000008E-2</v>
      </c>
    </row>
    <row r="110" spans="2:15" ht="15.75" thickBot="1" x14ac:dyDescent="0.3">
      <c r="B110" s="64" t="s">
        <v>178</v>
      </c>
      <c r="C110" s="66"/>
      <c r="D110" s="172">
        <f>AVERAGEIF('Ensemble indicateurs'!$B$6:$B$93,"=6",D9:D96)</f>
        <v>8.4166666666666667E-2</v>
      </c>
      <c r="E110" s="173">
        <f>AVERAGEIF('Ensemble indicateurs'!$B$6:$B$93,"=6",E9:E96)</f>
        <v>1.3833333333333336E-2</v>
      </c>
      <c r="F110" s="173">
        <f>AVERAGEIF('Ensemble indicateurs'!$B$6:$B$93,"=6",F9:F96)</f>
        <v>9.9666666666666667E-2</v>
      </c>
      <c r="G110" s="173">
        <f>AVERAGEIF('Ensemble indicateurs'!$B$6:$B$93,"=6",G9:G96)</f>
        <v>0.60316666666666674</v>
      </c>
      <c r="H110" s="173">
        <f>AVERAGEIF('Ensemble indicateurs'!$B$6:$B$93,"=6",H9:H96)</f>
        <v>0.91866666666666663</v>
      </c>
      <c r="I110" s="174">
        <f>AVERAGEIF('Ensemble indicateurs'!$B$6:$B$93,"=6",I9:I96)</f>
        <v>0.4908333333333334</v>
      </c>
      <c r="J110" s="177">
        <f>AVERAGEIF('Ensemble indicateurs'!$B$6:$B$93,"=6",J9:J96)</f>
        <v>0.38166666666666665</v>
      </c>
      <c r="K110" s="172">
        <f>AVERAGEIF('Ensemble indicateurs'!$B$6:$B$93,"=6",K9:K96)</f>
        <v>0.31133333333333335</v>
      </c>
      <c r="L110" s="173">
        <f>AVERAGEIF('Ensemble indicateurs'!$B$6:$B$93,"=6",L9:L96)</f>
        <v>0.23100000000000001</v>
      </c>
      <c r="M110" s="174">
        <f>AVERAGEIF('Ensemble indicateurs'!$B$6:$B$93,"=6",M9:M96)</f>
        <v>0.91866666666666663</v>
      </c>
      <c r="N110" s="172">
        <f>AVERAGEIF('Ensemble indicateurs'!$B$6:$B$93,"=6",N9:N96)</f>
        <v>0.45816666666666661</v>
      </c>
      <c r="O110" s="174">
        <f>AVERAGEIF('Ensemble indicateurs'!$B$6:$B$93,"=6",O9:O96)</f>
        <v>0.21566666666666667</v>
      </c>
    </row>
    <row r="115" spans="1:5" x14ac:dyDescent="0.25">
      <c r="A115" s="206"/>
      <c r="B115" s="153"/>
      <c r="C115" s="206" t="s">
        <v>181</v>
      </c>
      <c r="D115" s="62" t="s">
        <v>349</v>
      </c>
      <c r="E115" s="140"/>
    </row>
    <row r="116" spans="1:5" s="313" customFormat="1" x14ac:dyDescent="0.25">
      <c r="A116" s="206"/>
      <c r="B116" s="153"/>
      <c r="C116" s="206"/>
      <c r="D116" s="153" t="s">
        <v>327</v>
      </c>
      <c r="E116" s="140"/>
    </row>
    <row r="117" spans="1:5" s="313" customFormat="1" x14ac:dyDescent="0.25">
      <c r="A117" s="206"/>
      <c r="B117" s="153"/>
      <c r="C117" s="206"/>
      <c r="D117" s="153" t="s">
        <v>198</v>
      </c>
      <c r="E117" s="140"/>
    </row>
    <row r="118" spans="1:5" x14ac:dyDescent="0.25">
      <c r="A118" s="207"/>
      <c r="B118" s="255"/>
      <c r="C118" s="207" t="s">
        <v>182</v>
      </c>
      <c r="D118" s="154" t="s">
        <v>199</v>
      </c>
      <c r="E118" s="146"/>
    </row>
    <row r="119" spans="1:5" x14ac:dyDescent="0.25">
      <c r="A119" s="255"/>
      <c r="B119" s="155"/>
      <c r="C119" s="255"/>
      <c r="D119" s="155" t="s">
        <v>183</v>
      </c>
      <c r="E119" s="146"/>
    </row>
    <row r="120" spans="1:5" x14ac:dyDescent="0.25">
      <c r="A120" s="144"/>
      <c r="B120" s="155"/>
      <c r="C120" s="144"/>
      <c r="D120" s="155" t="s">
        <v>184</v>
      </c>
      <c r="E120" s="146"/>
    </row>
    <row r="121" spans="1:5" x14ac:dyDescent="0.25">
      <c r="A121" s="144"/>
      <c r="B121" s="155"/>
      <c r="C121" s="144"/>
      <c r="D121" s="155" t="s">
        <v>185</v>
      </c>
      <c r="E121" s="146"/>
    </row>
    <row r="122" spans="1:5" x14ac:dyDescent="0.25">
      <c r="A122" s="144"/>
      <c r="B122" s="155"/>
      <c r="C122" s="144"/>
      <c r="D122" s="155" t="s">
        <v>195</v>
      </c>
      <c r="E122" s="146"/>
    </row>
    <row r="123" spans="1:5" ht="15.75" x14ac:dyDescent="0.25">
      <c r="A123" s="206"/>
      <c r="B123" s="213"/>
      <c r="C123" s="206" t="s">
        <v>206</v>
      </c>
      <c r="D123" s="213" t="s">
        <v>202</v>
      </c>
      <c r="E123" s="155" t="s">
        <v>203</v>
      </c>
    </row>
    <row r="124" spans="1:5" ht="15.75" x14ac:dyDescent="0.25">
      <c r="A124" s="212"/>
      <c r="B124" s="213"/>
      <c r="C124" s="212"/>
      <c r="D124" s="213" t="s">
        <v>204</v>
      </c>
      <c r="E124" s="211" t="s">
        <v>207</v>
      </c>
    </row>
    <row r="125" spans="1:5" ht="15.75" x14ac:dyDescent="0.25">
      <c r="A125" s="212"/>
      <c r="B125" s="213"/>
      <c r="C125" s="212"/>
      <c r="D125" s="213" t="s">
        <v>205</v>
      </c>
      <c r="E125" s="139" t="s">
        <v>208</v>
      </c>
    </row>
    <row r="126" spans="1:5" ht="15.75" x14ac:dyDescent="0.25">
      <c r="D126" s="213" t="s">
        <v>131</v>
      </c>
      <c r="E126" t="s">
        <v>213</v>
      </c>
    </row>
  </sheetData>
  <mergeCells count="4">
    <mergeCell ref="D5:O5"/>
    <mergeCell ref="K7:M7"/>
    <mergeCell ref="N7:O7"/>
    <mergeCell ref="D7:I7"/>
  </mergeCells>
  <conditionalFormatting sqref="O105:O109">
    <cfRule type="colorScale" priority="54">
      <colorScale>
        <cfvo type="min"/>
        <cfvo type="percentile" val="50"/>
        <cfvo type="max"/>
        <color rgb="FFF8696B"/>
        <color rgb="FFFCFCFF"/>
        <color rgb="FF63BE7B"/>
      </colorScale>
    </cfRule>
  </conditionalFormatting>
  <conditionalFormatting sqref="D9:D97">
    <cfRule type="colorScale" priority="53">
      <colorScale>
        <cfvo type="min"/>
        <cfvo type="percentile" val="50"/>
        <cfvo type="max"/>
        <color rgb="FF63BE7B"/>
        <color rgb="FFFCFCFF"/>
        <color rgb="FFF8696B"/>
      </colorScale>
    </cfRule>
  </conditionalFormatting>
  <conditionalFormatting sqref="E9:E97">
    <cfRule type="colorScale" priority="52">
      <colorScale>
        <cfvo type="min"/>
        <cfvo type="percentile" val="50"/>
        <cfvo type="max"/>
        <color rgb="FFF8696B"/>
        <color rgb="FFFCFCFF"/>
        <color rgb="FF63BE7B"/>
      </colorScale>
    </cfRule>
  </conditionalFormatting>
  <conditionalFormatting sqref="F9:F97">
    <cfRule type="colorScale" priority="51">
      <colorScale>
        <cfvo type="min"/>
        <cfvo type="percentile" val="50"/>
        <cfvo type="max"/>
        <color rgb="FF63BE7B"/>
        <color rgb="FFFCFCFF"/>
        <color rgb="FFF8696B"/>
      </colorScale>
    </cfRule>
  </conditionalFormatting>
  <conditionalFormatting sqref="G9:G97">
    <cfRule type="colorScale" priority="50">
      <colorScale>
        <cfvo type="min"/>
        <cfvo type="percentile" val="50"/>
        <cfvo type="max"/>
        <color rgb="FF63BE7B"/>
        <color rgb="FFFCFCFF"/>
        <color rgb="FFF8696B"/>
      </colorScale>
    </cfRule>
  </conditionalFormatting>
  <conditionalFormatting sqref="H9:H97">
    <cfRule type="colorScale" priority="49">
      <colorScale>
        <cfvo type="min"/>
        <cfvo type="percentile" val="50"/>
        <cfvo type="max"/>
        <color rgb="FFF8696B"/>
        <color rgb="FFFCFCFF"/>
        <color rgb="FF63BE7B"/>
      </colorScale>
    </cfRule>
  </conditionalFormatting>
  <conditionalFormatting sqref="I9:I97">
    <cfRule type="colorScale" priority="48">
      <colorScale>
        <cfvo type="min"/>
        <cfvo type="percentile" val="50"/>
        <cfvo type="max"/>
        <color rgb="FFF8696B"/>
        <color rgb="FFFCFCFF"/>
        <color rgb="FF63BE7B"/>
      </colorScale>
    </cfRule>
  </conditionalFormatting>
  <conditionalFormatting sqref="K9:K97">
    <cfRule type="colorScale" priority="47">
      <colorScale>
        <cfvo type="min"/>
        <cfvo type="percentile" val="50"/>
        <cfvo type="max"/>
        <color rgb="FFF8696B"/>
        <color rgb="FFFCFCFF"/>
        <color rgb="FF63BE7B"/>
      </colorScale>
    </cfRule>
  </conditionalFormatting>
  <conditionalFormatting sqref="L9:L97">
    <cfRule type="colorScale" priority="46">
      <colorScale>
        <cfvo type="min"/>
        <cfvo type="percentile" val="50"/>
        <cfvo type="max"/>
        <color rgb="FFF8696B"/>
        <color rgb="FFFCFCFF"/>
        <color rgb="FF63BE7B"/>
      </colorScale>
    </cfRule>
  </conditionalFormatting>
  <conditionalFormatting sqref="M9:M97">
    <cfRule type="colorScale" priority="45">
      <colorScale>
        <cfvo type="min"/>
        <cfvo type="percentile" val="50"/>
        <cfvo type="max"/>
        <color rgb="FFF8696B"/>
        <color rgb="FFFCFCFF"/>
        <color rgb="FF63BE7B"/>
      </colorScale>
    </cfRule>
  </conditionalFormatting>
  <conditionalFormatting sqref="N9:N11 N13:N97">
    <cfRule type="colorScale" priority="44">
      <colorScale>
        <cfvo type="min"/>
        <cfvo type="percentile" val="50"/>
        <cfvo type="max"/>
        <color rgb="FFF8696B"/>
        <color rgb="FFFCFCFF"/>
        <color rgb="FF63BE7B"/>
      </colorScale>
    </cfRule>
  </conditionalFormatting>
  <conditionalFormatting sqref="O9:O97">
    <cfRule type="colorScale" priority="43">
      <colorScale>
        <cfvo type="min"/>
        <cfvo type="percentile" val="50"/>
        <cfvo type="max"/>
        <color rgb="FFF8696B"/>
        <color rgb="FFFCFCFF"/>
        <color rgb="FF63BE7B"/>
      </colorScale>
    </cfRule>
  </conditionalFormatting>
  <conditionalFormatting sqref="J9:J20 J25:J55 J22:J23 J57:J63 J65:J97">
    <cfRule type="colorScale" priority="42">
      <colorScale>
        <cfvo type="min"/>
        <cfvo type="percentile" val="50"/>
        <cfvo type="max"/>
        <color rgb="FFF8696B"/>
        <color rgb="FFFCFCFF"/>
        <color rgb="FF63BE7B"/>
      </colorScale>
    </cfRule>
  </conditionalFormatting>
  <conditionalFormatting sqref="J9:J20 J25:J55 J22:J23 J57:J63 J65:J97">
    <cfRule type="colorScale" priority="41">
      <colorScale>
        <cfvo type="min"/>
        <cfvo type="percentile" val="50"/>
        <cfvo type="max"/>
        <color rgb="FF63BE7B"/>
        <color rgb="FFFCFCFF"/>
        <color rgb="FFF8696B"/>
      </colorScale>
    </cfRule>
  </conditionalFormatting>
  <conditionalFormatting sqref="D105:D109">
    <cfRule type="colorScale" priority="40">
      <colorScale>
        <cfvo type="min"/>
        <cfvo type="percentile" val="50"/>
        <cfvo type="max"/>
        <color rgb="FF63BE7B"/>
        <color rgb="FFFCFCFF"/>
        <color rgb="FFF8696B"/>
      </colorScale>
    </cfRule>
  </conditionalFormatting>
  <conditionalFormatting sqref="D105:D110">
    <cfRule type="colorScale" priority="39">
      <colorScale>
        <cfvo type="min"/>
        <cfvo type="percentile" val="50"/>
        <cfvo type="max"/>
        <color rgb="FF63BE7B"/>
        <color rgb="FFFCFCFF"/>
        <color rgb="FFF8696B"/>
      </colorScale>
    </cfRule>
  </conditionalFormatting>
  <conditionalFormatting sqref="E105:E109">
    <cfRule type="colorScale" priority="38">
      <colorScale>
        <cfvo type="min"/>
        <cfvo type="percentile" val="50"/>
        <cfvo type="max"/>
        <color rgb="FF63BE7B"/>
        <color rgb="FFFCFCFF"/>
        <color rgb="FFF8696B"/>
      </colorScale>
    </cfRule>
  </conditionalFormatting>
  <conditionalFormatting sqref="E105:E110">
    <cfRule type="colorScale" priority="37">
      <colorScale>
        <cfvo type="min"/>
        <cfvo type="percentile" val="50"/>
        <cfvo type="max"/>
        <color rgb="FF63BE7B"/>
        <color rgb="FFFCFCFF"/>
        <color rgb="FFF8696B"/>
      </colorScale>
    </cfRule>
  </conditionalFormatting>
  <conditionalFormatting sqref="F105:F109">
    <cfRule type="colorScale" priority="36">
      <colorScale>
        <cfvo type="min"/>
        <cfvo type="percentile" val="50"/>
        <cfvo type="max"/>
        <color rgb="FF63BE7B"/>
        <color rgb="FFFCFCFF"/>
        <color rgb="FFF8696B"/>
      </colorScale>
    </cfRule>
  </conditionalFormatting>
  <conditionalFormatting sqref="F105:F110">
    <cfRule type="colorScale" priority="35">
      <colorScale>
        <cfvo type="min"/>
        <cfvo type="percentile" val="50"/>
        <cfvo type="max"/>
        <color rgb="FF63BE7B"/>
        <color rgb="FFFCFCFF"/>
        <color rgb="FFF8696B"/>
      </colorScale>
    </cfRule>
  </conditionalFormatting>
  <conditionalFormatting sqref="G105:G109">
    <cfRule type="colorScale" priority="34">
      <colorScale>
        <cfvo type="min"/>
        <cfvo type="percentile" val="50"/>
        <cfvo type="max"/>
        <color rgb="FF63BE7B"/>
        <color rgb="FFFCFCFF"/>
        <color rgb="FFF8696B"/>
      </colorScale>
    </cfRule>
  </conditionalFormatting>
  <conditionalFormatting sqref="G105:G110">
    <cfRule type="colorScale" priority="33">
      <colorScale>
        <cfvo type="min"/>
        <cfvo type="percentile" val="50"/>
        <cfvo type="max"/>
        <color rgb="FF63BE7B"/>
        <color rgb="FFFCFCFF"/>
        <color rgb="FFF8696B"/>
      </colorScale>
    </cfRule>
  </conditionalFormatting>
  <conditionalFormatting sqref="J105:J109">
    <cfRule type="colorScale" priority="32">
      <colorScale>
        <cfvo type="min"/>
        <cfvo type="percentile" val="50"/>
        <cfvo type="max"/>
        <color rgb="FF63BE7B"/>
        <color rgb="FFFCFCFF"/>
        <color rgb="FFF8696B"/>
      </colorScale>
    </cfRule>
  </conditionalFormatting>
  <conditionalFormatting sqref="J105:J110">
    <cfRule type="colorScale" priority="31">
      <colorScale>
        <cfvo type="min"/>
        <cfvo type="percentile" val="50"/>
        <cfvo type="max"/>
        <color rgb="FF63BE7B"/>
        <color rgb="FFFCFCFF"/>
        <color rgb="FFF8696B"/>
      </colorScale>
    </cfRule>
  </conditionalFormatting>
  <conditionalFormatting sqref="O105:O110">
    <cfRule type="colorScale" priority="30">
      <colorScale>
        <cfvo type="min"/>
        <cfvo type="percentile" val="50"/>
        <cfvo type="max"/>
        <color rgb="FFF8696B"/>
        <color rgb="FFFCFCFF"/>
        <color rgb="FF63BE7B"/>
      </colorScale>
    </cfRule>
  </conditionalFormatting>
  <conditionalFormatting sqref="N105:N109">
    <cfRule type="colorScale" priority="29">
      <colorScale>
        <cfvo type="min"/>
        <cfvo type="percentile" val="50"/>
        <cfvo type="max"/>
        <color rgb="FFF8696B"/>
        <color rgb="FFFCFCFF"/>
        <color rgb="FF63BE7B"/>
      </colorScale>
    </cfRule>
  </conditionalFormatting>
  <conditionalFormatting sqref="N105:N110">
    <cfRule type="colorScale" priority="28">
      <colorScale>
        <cfvo type="min"/>
        <cfvo type="percentile" val="50"/>
        <cfvo type="max"/>
        <color rgb="FFF8696B"/>
        <color rgb="FFFCFCFF"/>
        <color rgb="FF63BE7B"/>
      </colorScale>
    </cfRule>
  </conditionalFormatting>
  <conditionalFormatting sqref="M105:M109">
    <cfRule type="colorScale" priority="27">
      <colorScale>
        <cfvo type="min"/>
        <cfvo type="percentile" val="50"/>
        <cfvo type="max"/>
        <color rgb="FFF8696B"/>
        <color rgb="FFFCFCFF"/>
        <color rgb="FF63BE7B"/>
      </colorScale>
    </cfRule>
  </conditionalFormatting>
  <conditionalFormatting sqref="M105:M110">
    <cfRule type="colorScale" priority="26">
      <colorScale>
        <cfvo type="min"/>
        <cfvo type="percentile" val="50"/>
        <cfvo type="max"/>
        <color rgb="FFF8696B"/>
        <color rgb="FFFCFCFF"/>
        <color rgb="FF63BE7B"/>
      </colorScale>
    </cfRule>
  </conditionalFormatting>
  <conditionalFormatting sqref="L105:L109">
    <cfRule type="colorScale" priority="25">
      <colorScale>
        <cfvo type="min"/>
        <cfvo type="percentile" val="50"/>
        <cfvo type="max"/>
        <color rgb="FFF8696B"/>
        <color rgb="FFFCFCFF"/>
        <color rgb="FF63BE7B"/>
      </colorScale>
    </cfRule>
  </conditionalFormatting>
  <conditionalFormatting sqref="L105:L110">
    <cfRule type="colorScale" priority="24">
      <colorScale>
        <cfvo type="min"/>
        <cfvo type="percentile" val="50"/>
        <cfvo type="max"/>
        <color rgb="FFF8696B"/>
        <color rgb="FFFCFCFF"/>
        <color rgb="FF63BE7B"/>
      </colorScale>
    </cfRule>
  </conditionalFormatting>
  <conditionalFormatting sqref="K105:K109">
    <cfRule type="colorScale" priority="23">
      <colorScale>
        <cfvo type="min"/>
        <cfvo type="percentile" val="50"/>
        <cfvo type="max"/>
        <color rgb="FFF8696B"/>
        <color rgb="FFFCFCFF"/>
        <color rgb="FF63BE7B"/>
      </colorScale>
    </cfRule>
  </conditionalFormatting>
  <conditionalFormatting sqref="K105:K110">
    <cfRule type="colorScale" priority="22">
      <colorScale>
        <cfvo type="min"/>
        <cfvo type="percentile" val="50"/>
        <cfvo type="max"/>
        <color rgb="FFF8696B"/>
        <color rgb="FFFCFCFF"/>
        <color rgb="FF63BE7B"/>
      </colorScale>
    </cfRule>
  </conditionalFormatting>
  <conditionalFormatting sqref="I105:I109">
    <cfRule type="colorScale" priority="21">
      <colorScale>
        <cfvo type="min"/>
        <cfvo type="percentile" val="50"/>
        <cfvo type="max"/>
        <color rgb="FFF8696B"/>
        <color rgb="FFFCFCFF"/>
        <color rgb="FF63BE7B"/>
      </colorScale>
    </cfRule>
  </conditionalFormatting>
  <conditionalFormatting sqref="I105:I110">
    <cfRule type="colorScale" priority="20">
      <colorScale>
        <cfvo type="min"/>
        <cfvo type="percentile" val="50"/>
        <cfvo type="max"/>
        <color rgb="FFF8696B"/>
        <color rgb="FFFCFCFF"/>
        <color rgb="FF63BE7B"/>
      </colorScale>
    </cfRule>
  </conditionalFormatting>
  <conditionalFormatting sqref="H105:H109">
    <cfRule type="colorScale" priority="19">
      <colorScale>
        <cfvo type="min"/>
        <cfvo type="percentile" val="50"/>
        <cfvo type="max"/>
        <color rgb="FFF8696B"/>
        <color rgb="FFFCFCFF"/>
        <color rgb="FF63BE7B"/>
      </colorScale>
    </cfRule>
  </conditionalFormatting>
  <conditionalFormatting sqref="H105:H110">
    <cfRule type="colorScale" priority="18">
      <colorScale>
        <cfvo type="min"/>
        <cfvo type="percentile" val="50"/>
        <cfvo type="max"/>
        <color rgb="FFF8696B"/>
        <color rgb="FFFCFCFF"/>
        <color rgb="FF63BE7B"/>
      </colorScale>
    </cfRule>
  </conditionalFormatting>
  <conditionalFormatting sqref="B119:B125">
    <cfRule type="colorScale" priority="17">
      <colorScale>
        <cfvo type="min"/>
        <cfvo type="percentile" val="50"/>
        <cfvo type="max"/>
        <color rgb="FF63BE7B"/>
        <color rgb="FFFCFCFF"/>
        <color rgb="FFF8696B"/>
      </colorScale>
    </cfRule>
  </conditionalFormatting>
  <conditionalFormatting sqref="B119:B125">
    <cfRule type="colorScale" priority="16">
      <colorScale>
        <cfvo type="min"/>
        <cfvo type="percentile" val="50"/>
        <cfvo type="max"/>
        <color rgb="FF63BE7B"/>
        <color rgb="FFFCFCFF"/>
        <color rgb="FFF8696B"/>
      </colorScale>
    </cfRule>
  </conditionalFormatting>
  <conditionalFormatting sqref="C118:C124">
    <cfRule type="colorScale" priority="15">
      <colorScale>
        <cfvo type="min"/>
        <cfvo type="percentile" val="50"/>
        <cfvo type="max"/>
        <color rgb="FFF8696B"/>
        <color rgb="FFFCFCFF"/>
        <color rgb="FF63BE7B"/>
      </colorScale>
    </cfRule>
  </conditionalFormatting>
  <conditionalFormatting sqref="C118:C125">
    <cfRule type="colorScale" priority="14">
      <colorScale>
        <cfvo type="min"/>
        <cfvo type="percentile" val="50"/>
        <cfvo type="max"/>
        <color rgb="FFF8696B"/>
        <color rgb="FFFCFCFF"/>
        <color rgb="FF63BE7B"/>
      </colorScale>
    </cfRule>
  </conditionalFormatting>
  <conditionalFormatting sqref="C123">
    <cfRule type="colorScale" priority="13">
      <colorScale>
        <cfvo type="min"/>
        <cfvo type="percentile" val="50"/>
        <cfvo type="max"/>
        <color rgb="FF63BE7B"/>
        <color rgb="FFFCFCFF"/>
        <color rgb="FFF8696B"/>
      </colorScale>
    </cfRule>
  </conditionalFormatting>
  <conditionalFormatting sqref="C123:C124">
    <cfRule type="colorScale" priority="12">
      <colorScale>
        <cfvo type="min"/>
        <cfvo type="percentile" val="50"/>
        <cfvo type="max"/>
        <color rgb="FF63BE7B"/>
        <color rgb="FFFCFCFF"/>
        <color rgb="FFF8696B"/>
      </colorScale>
    </cfRule>
  </conditionalFormatting>
  <conditionalFormatting sqref="D119:D126">
    <cfRule type="colorScale" priority="11">
      <colorScale>
        <cfvo type="min"/>
        <cfvo type="percentile" val="50"/>
        <cfvo type="max"/>
        <color rgb="FF63BE7B"/>
        <color rgb="FFFCFCFF"/>
        <color rgb="FFF8696B"/>
      </colorScale>
    </cfRule>
  </conditionalFormatting>
  <conditionalFormatting sqref="D119:D126">
    <cfRule type="colorScale" priority="10">
      <colorScale>
        <cfvo type="min"/>
        <cfvo type="percentile" val="50"/>
        <cfvo type="max"/>
        <color rgb="FF63BE7B"/>
        <color rgb="FFFCFCFF"/>
        <color rgb="FFF8696B"/>
      </colorScale>
    </cfRule>
  </conditionalFormatting>
  <conditionalFormatting sqref="E118:E124">
    <cfRule type="colorScale" priority="9">
      <colorScale>
        <cfvo type="min"/>
        <cfvo type="percentile" val="50"/>
        <cfvo type="max"/>
        <color rgb="FFF8696B"/>
        <color rgb="FFFCFCFF"/>
        <color rgb="FF63BE7B"/>
      </colorScale>
    </cfRule>
  </conditionalFormatting>
  <conditionalFormatting sqref="E118:E125">
    <cfRule type="colorScale" priority="8">
      <colorScale>
        <cfvo type="min"/>
        <cfvo type="percentile" val="50"/>
        <cfvo type="max"/>
        <color rgb="FFF8696B"/>
        <color rgb="FFFCFCFF"/>
        <color rgb="FF63BE7B"/>
      </colorScale>
    </cfRule>
  </conditionalFormatting>
  <conditionalFormatting sqref="E123">
    <cfRule type="colorScale" priority="7">
      <colorScale>
        <cfvo type="min"/>
        <cfvo type="percentile" val="50"/>
        <cfvo type="max"/>
        <color rgb="FF63BE7B"/>
        <color rgb="FFFCFCFF"/>
        <color rgb="FFF8696B"/>
      </colorScale>
    </cfRule>
  </conditionalFormatting>
  <conditionalFormatting sqref="E123:E124">
    <cfRule type="colorScale" priority="6">
      <colorScale>
        <cfvo type="min"/>
        <cfvo type="percentile" val="50"/>
        <cfvo type="max"/>
        <color rgb="FF63BE7B"/>
        <color rgb="FFFCFCFF"/>
        <color rgb="FFF8696B"/>
      </colorScale>
    </cfRule>
  </conditionalFormatting>
  <conditionalFormatting sqref="J24">
    <cfRule type="colorScale" priority="5">
      <colorScale>
        <cfvo type="min"/>
        <cfvo type="percentile" val="50"/>
        <cfvo type="max"/>
        <color rgb="FF63BE7B"/>
        <color rgb="FFFCFCFF"/>
        <color rgb="FFF8696B"/>
      </colorScale>
    </cfRule>
  </conditionalFormatting>
  <conditionalFormatting sqref="J21">
    <cfRule type="colorScale" priority="4">
      <colorScale>
        <cfvo type="min"/>
        <cfvo type="percentile" val="50"/>
        <cfvo type="max"/>
        <color rgb="FF63BE7B"/>
        <color rgb="FFFCFCFF"/>
        <color rgb="FFF8696B"/>
      </colorScale>
    </cfRule>
  </conditionalFormatting>
  <conditionalFormatting sqref="J56">
    <cfRule type="colorScale" priority="3">
      <colorScale>
        <cfvo type="min"/>
        <cfvo type="percentile" val="50"/>
        <cfvo type="max"/>
        <color rgb="FF63BE7B"/>
        <color rgb="FFFCFCFF"/>
        <color rgb="FFF8696B"/>
      </colorScale>
    </cfRule>
  </conditionalFormatting>
  <conditionalFormatting sqref="J64">
    <cfRule type="colorScale" priority="2">
      <colorScale>
        <cfvo type="min"/>
        <cfvo type="percentile" val="50"/>
        <cfvo type="max"/>
        <color rgb="FF63BE7B"/>
        <color rgb="FFFCFCFF"/>
        <color rgb="FFF8696B"/>
      </colorScale>
    </cfRule>
  </conditionalFormatting>
  <conditionalFormatting sqref="N12">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6"/>
  <sheetViews>
    <sheetView topLeftCell="A91" zoomScale="85" zoomScaleNormal="85" workbookViewId="0">
      <selection activeCell="C113" sqref="C113"/>
    </sheetView>
  </sheetViews>
  <sheetFormatPr baseColWidth="10" defaultColWidth="11.42578125" defaultRowHeight="15" x14ac:dyDescent="0.25"/>
  <cols>
    <col min="1" max="1" width="83.42578125" style="8" bestFit="1" customWidth="1"/>
    <col min="2" max="2" width="12.5703125" style="62" customWidth="1"/>
    <col min="3" max="3" width="11.42578125" style="3"/>
    <col min="4" max="4" width="14.7109375" style="13" customWidth="1"/>
    <col min="5" max="5" width="14.7109375" style="22" customWidth="1"/>
    <col min="6" max="8" width="14.7109375" style="3" customWidth="1"/>
    <col min="9" max="16384" width="11.42578125" style="3"/>
  </cols>
  <sheetData>
    <row r="1" spans="1:8" ht="15.75" thickBot="1" x14ac:dyDescent="0.3"/>
    <row r="2" spans="1:8" ht="48" thickBot="1" x14ac:dyDescent="0.3">
      <c r="D2" s="476" t="s">
        <v>201</v>
      </c>
      <c r="E2" s="477"/>
      <c r="F2" s="478"/>
      <c r="H2" s="237" t="s">
        <v>212</v>
      </c>
    </row>
    <row r="4" spans="1:8" ht="111.75" customHeight="1" thickBot="1" x14ac:dyDescent="0.3">
      <c r="A4" s="365" t="s">
        <v>170</v>
      </c>
      <c r="B4" s="365" t="s">
        <v>132</v>
      </c>
      <c r="C4" s="366" t="s">
        <v>176</v>
      </c>
      <c r="D4" s="367" t="s">
        <v>156</v>
      </c>
      <c r="E4" s="367" t="s">
        <v>350</v>
      </c>
      <c r="F4" s="367" t="s">
        <v>351</v>
      </c>
      <c r="G4" s="368"/>
      <c r="H4" s="367" t="s">
        <v>352</v>
      </c>
    </row>
    <row r="5" spans="1:8" ht="15.75" thickBot="1" x14ac:dyDescent="0.3">
      <c r="A5" s="9" t="s">
        <v>1</v>
      </c>
      <c r="B5" s="81">
        <v>134085.9</v>
      </c>
      <c r="C5" s="274">
        <v>5</v>
      </c>
      <c r="D5" s="111">
        <v>0.312</v>
      </c>
      <c r="E5" s="314">
        <v>13.100000000000001</v>
      </c>
      <c r="F5" s="411">
        <v>10656.78</v>
      </c>
      <c r="G5" s="403"/>
      <c r="H5" s="411">
        <v>1512.13</v>
      </c>
    </row>
    <row r="6" spans="1:8" ht="15.75" thickBot="1" x14ac:dyDescent="0.3">
      <c r="A6" s="9" t="s">
        <v>2</v>
      </c>
      <c r="B6" s="81">
        <v>250178.3</v>
      </c>
      <c r="C6" s="220">
        <v>4</v>
      </c>
      <c r="D6" s="111">
        <v>0.312</v>
      </c>
      <c r="E6" s="314">
        <v>12.7</v>
      </c>
      <c r="F6" s="411">
        <v>9301.48</v>
      </c>
      <c r="G6" s="403"/>
      <c r="H6" s="411">
        <v>1465.73</v>
      </c>
    </row>
    <row r="7" spans="1:8" ht="15.75" thickBot="1" x14ac:dyDescent="0.3">
      <c r="A7" s="9" t="s">
        <v>3</v>
      </c>
      <c r="B7" s="81">
        <v>66968.72</v>
      </c>
      <c r="C7" s="218">
        <v>2</v>
      </c>
      <c r="D7" s="111">
        <v>8.1000000000000003E-2</v>
      </c>
      <c r="E7" s="314">
        <v>22.3</v>
      </c>
      <c r="F7" s="411">
        <v>23183.919999999998</v>
      </c>
      <c r="G7" s="403"/>
      <c r="H7" s="411">
        <v>2570.44</v>
      </c>
    </row>
    <row r="8" spans="1:8" ht="15.75" thickBot="1" x14ac:dyDescent="0.3">
      <c r="A8" s="9" t="s">
        <v>4</v>
      </c>
      <c r="B8" s="81">
        <v>18950.650000000001</v>
      </c>
      <c r="C8" s="221">
        <v>3</v>
      </c>
      <c r="D8" s="111">
        <v>6.3E-2</v>
      </c>
      <c r="E8" s="314">
        <v>20.200000000000003</v>
      </c>
      <c r="F8" s="411">
        <v>19086.810000000001</v>
      </c>
      <c r="G8" s="403"/>
      <c r="H8" s="411">
        <v>2482.6799999999998</v>
      </c>
    </row>
    <row r="9" spans="1:8" ht="15.75" thickBot="1" x14ac:dyDescent="0.3">
      <c r="A9" s="9" t="s">
        <v>90</v>
      </c>
      <c r="B9" s="81">
        <v>186342.5</v>
      </c>
      <c r="C9" s="221">
        <v>3</v>
      </c>
      <c r="D9" s="111">
        <v>0.34100000000000003</v>
      </c>
      <c r="E9" s="314">
        <v>13.4</v>
      </c>
      <c r="F9" s="411">
        <v>9769.92</v>
      </c>
      <c r="G9" s="403"/>
      <c r="H9" s="411">
        <v>1566.41</v>
      </c>
    </row>
    <row r="10" spans="1:8" ht="15.75" thickBot="1" x14ac:dyDescent="0.3">
      <c r="A10" s="9" t="s">
        <v>91</v>
      </c>
      <c r="B10" s="81">
        <v>84434.27</v>
      </c>
      <c r="C10" s="221">
        <v>3</v>
      </c>
      <c r="D10" s="111">
        <v>0.44800000000000001</v>
      </c>
      <c r="E10" s="314">
        <v>14.499999999999998</v>
      </c>
      <c r="F10" s="411">
        <v>17360.259999999998</v>
      </c>
      <c r="G10" s="403"/>
      <c r="H10" s="411">
        <v>1756.36</v>
      </c>
    </row>
    <row r="11" spans="1:8" ht="17.25" customHeight="1" thickBot="1" x14ac:dyDescent="0.3">
      <c r="A11" s="9" t="s">
        <v>7</v>
      </c>
      <c r="B11" s="81">
        <v>250622.6</v>
      </c>
      <c r="C11" s="221">
        <v>3</v>
      </c>
      <c r="D11" s="111">
        <v>0.34</v>
      </c>
      <c r="E11" s="314">
        <v>15.6</v>
      </c>
      <c r="F11" s="411">
        <v>14352.62</v>
      </c>
      <c r="G11" s="403"/>
      <c r="H11" s="411">
        <v>1820.65</v>
      </c>
    </row>
    <row r="12" spans="1:8" ht="15.75" thickBot="1" x14ac:dyDescent="0.3">
      <c r="A12" s="9" t="s">
        <v>8</v>
      </c>
      <c r="B12" s="81">
        <v>121904.6</v>
      </c>
      <c r="C12" s="221">
        <v>3</v>
      </c>
      <c r="D12" s="111">
        <v>0.376</v>
      </c>
      <c r="E12" s="314">
        <v>13.200000000000001</v>
      </c>
      <c r="F12" s="411">
        <v>10051.75</v>
      </c>
      <c r="G12" s="403"/>
      <c r="H12" s="411">
        <v>1535.64</v>
      </c>
    </row>
    <row r="13" spans="1:8" ht="15.75" thickBot="1" x14ac:dyDescent="0.3">
      <c r="A13" s="9" t="s">
        <v>9</v>
      </c>
      <c r="B13" s="81">
        <v>280006.5</v>
      </c>
      <c r="C13" s="221">
        <v>3</v>
      </c>
      <c r="D13" s="111">
        <v>0.30599999999999999</v>
      </c>
      <c r="E13" s="314">
        <v>15.4</v>
      </c>
      <c r="F13" s="411">
        <v>14492.08</v>
      </c>
      <c r="G13" s="403"/>
      <c r="H13" s="411">
        <v>1784.49</v>
      </c>
    </row>
    <row r="14" spans="1:8" ht="15.75" thickBot="1" x14ac:dyDescent="0.3">
      <c r="A14" s="9" t="s">
        <v>10</v>
      </c>
      <c r="B14" s="81">
        <v>74081.91</v>
      </c>
      <c r="C14" s="218">
        <v>2</v>
      </c>
      <c r="D14" s="111">
        <v>0.14899999999999999</v>
      </c>
      <c r="E14" s="314">
        <v>17.2</v>
      </c>
      <c r="F14" s="411">
        <v>17172.43</v>
      </c>
      <c r="G14" s="403"/>
      <c r="H14" s="411">
        <v>1995.74</v>
      </c>
    </row>
    <row r="15" spans="1:8" x14ac:dyDescent="0.25">
      <c r="A15" s="9" t="s">
        <v>92</v>
      </c>
      <c r="B15" s="81">
        <v>275137.2</v>
      </c>
      <c r="C15" s="215">
        <v>2</v>
      </c>
      <c r="D15" s="111">
        <v>0.30099999999999999</v>
      </c>
      <c r="E15" s="314">
        <v>20.3</v>
      </c>
      <c r="F15" s="411">
        <v>23272.68</v>
      </c>
      <c r="G15" s="403"/>
      <c r="H15" s="411">
        <v>2374.0300000000002</v>
      </c>
    </row>
    <row r="16" spans="1:8" x14ac:dyDescent="0.25">
      <c r="A16" s="9" t="s">
        <v>12</v>
      </c>
      <c r="B16" s="81">
        <v>156538.9</v>
      </c>
      <c r="C16" s="219">
        <v>1</v>
      </c>
      <c r="D16" s="111">
        <v>0.192</v>
      </c>
      <c r="E16" s="314">
        <v>30.7</v>
      </c>
      <c r="F16" s="411">
        <v>33177.599999999999</v>
      </c>
      <c r="G16" s="403"/>
      <c r="H16" s="411">
        <v>3481.83</v>
      </c>
    </row>
    <row r="17" spans="1:8" x14ac:dyDescent="0.25">
      <c r="A17" s="9" t="s">
        <v>13</v>
      </c>
      <c r="B17" s="81">
        <v>28235.88</v>
      </c>
      <c r="C17" s="216">
        <v>3</v>
      </c>
      <c r="D17" s="111">
        <v>8.4000000000000005E-2</v>
      </c>
      <c r="E17" s="314">
        <v>14.7</v>
      </c>
      <c r="F17" s="411">
        <v>13854.85</v>
      </c>
      <c r="G17" s="403"/>
      <c r="H17" s="411">
        <v>1689.72</v>
      </c>
    </row>
    <row r="18" spans="1:8" x14ac:dyDescent="0.25">
      <c r="A18" s="9" t="s">
        <v>14</v>
      </c>
      <c r="B18" s="81">
        <v>47266.15</v>
      </c>
      <c r="C18" s="216">
        <v>3</v>
      </c>
      <c r="D18" s="111">
        <v>0.371</v>
      </c>
      <c r="E18" s="314">
        <v>16.2</v>
      </c>
      <c r="F18" s="411">
        <v>15261.58</v>
      </c>
      <c r="G18" s="403"/>
      <c r="H18" s="411">
        <v>1862.67</v>
      </c>
    </row>
    <row r="19" spans="1:8" x14ac:dyDescent="0.25">
      <c r="A19" s="9" t="s">
        <v>93</v>
      </c>
      <c r="B19" s="81">
        <v>124523.7</v>
      </c>
      <c r="C19" s="215">
        <v>2</v>
      </c>
      <c r="D19" s="111">
        <v>0.38300000000000001</v>
      </c>
      <c r="E19" s="314">
        <v>21.6</v>
      </c>
      <c r="F19" s="411">
        <v>24419.15</v>
      </c>
      <c r="G19" s="403"/>
      <c r="H19" s="411">
        <v>2431.29</v>
      </c>
    </row>
    <row r="20" spans="1:8" x14ac:dyDescent="0.25">
      <c r="A20" s="9" t="s">
        <v>94</v>
      </c>
      <c r="B20" s="81">
        <v>43165.26</v>
      </c>
      <c r="C20" s="216">
        <v>3</v>
      </c>
      <c r="D20" s="111">
        <v>0.45900000000000002</v>
      </c>
      <c r="E20" s="314">
        <v>15.1</v>
      </c>
      <c r="F20" s="411">
        <v>13847.26</v>
      </c>
      <c r="G20" s="403"/>
      <c r="H20" s="411">
        <v>1765.54</v>
      </c>
    </row>
    <row r="21" spans="1:8" x14ac:dyDescent="0.25">
      <c r="A21" s="9" t="s">
        <v>17</v>
      </c>
      <c r="B21" s="81">
        <v>104343.9</v>
      </c>
      <c r="C21" s="216">
        <v>3</v>
      </c>
      <c r="D21" s="111">
        <v>0.29499999999999998</v>
      </c>
      <c r="E21" s="314">
        <v>17.899999999999999</v>
      </c>
      <c r="F21" s="411">
        <v>20725.61</v>
      </c>
      <c r="G21" s="403"/>
      <c r="H21" s="411">
        <v>2088.67</v>
      </c>
    </row>
    <row r="22" spans="1:8" x14ac:dyDescent="0.25">
      <c r="A22" s="9" t="s">
        <v>18</v>
      </c>
      <c r="B22" s="81">
        <v>126377</v>
      </c>
      <c r="C22" s="216">
        <v>3</v>
      </c>
      <c r="D22" s="111">
        <v>0.24199999999999999</v>
      </c>
      <c r="E22" s="314">
        <v>16.3</v>
      </c>
      <c r="F22" s="411">
        <v>16494.36</v>
      </c>
      <c r="G22" s="403"/>
      <c r="H22" s="411">
        <v>1895.1</v>
      </c>
    </row>
    <row r="23" spans="1:8" x14ac:dyDescent="0.25">
      <c r="A23" s="9" t="s">
        <v>19</v>
      </c>
      <c r="B23" s="81">
        <v>163134.20000000001</v>
      </c>
      <c r="C23" s="216">
        <v>3</v>
      </c>
      <c r="D23" s="111">
        <v>0.32800000000000001</v>
      </c>
      <c r="E23" s="314">
        <v>14.799999999999999</v>
      </c>
      <c r="F23" s="411">
        <v>15405.1</v>
      </c>
      <c r="G23" s="403"/>
      <c r="H23" s="411">
        <v>1722.26</v>
      </c>
    </row>
    <row r="24" spans="1:8" x14ac:dyDescent="0.25">
      <c r="A24" s="9" t="s">
        <v>20</v>
      </c>
      <c r="B24" s="81">
        <v>122163.5</v>
      </c>
      <c r="C24" s="216">
        <v>3</v>
      </c>
      <c r="D24" s="111">
        <v>0.26200000000000001</v>
      </c>
      <c r="E24" s="314">
        <v>17.599999999999998</v>
      </c>
      <c r="F24" s="411">
        <v>19124.87</v>
      </c>
      <c r="G24" s="403"/>
      <c r="H24" s="411">
        <v>2027.57</v>
      </c>
    </row>
    <row r="25" spans="1:8" x14ac:dyDescent="0.25">
      <c r="A25" s="9" t="s">
        <v>21</v>
      </c>
      <c r="B25" s="81">
        <v>255612</v>
      </c>
      <c r="C25" s="215">
        <v>2</v>
      </c>
      <c r="D25" s="111">
        <v>0.34599999999999997</v>
      </c>
      <c r="E25" s="314">
        <v>21.9</v>
      </c>
      <c r="F25" s="411">
        <v>26752.6</v>
      </c>
      <c r="G25" s="403"/>
      <c r="H25" s="411">
        <v>2509.77</v>
      </c>
    </row>
    <row r="26" spans="1:8" x14ac:dyDescent="0.25">
      <c r="A26" s="9" t="s">
        <v>22</v>
      </c>
      <c r="B26" s="81">
        <v>192554.4</v>
      </c>
      <c r="C26" s="216">
        <v>3</v>
      </c>
      <c r="D26" s="111">
        <v>0.36199999999999999</v>
      </c>
      <c r="E26" s="314">
        <v>13.3</v>
      </c>
      <c r="F26" s="411">
        <v>10927.56</v>
      </c>
      <c r="G26" s="403"/>
      <c r="H26" s="411">
        <v>1541.23</v>
      </c>
    </row>
    <row r="27" spans="1:8" x14ac:dyDescent="0.25">
      <c r="A27" s="9" t="s">
        <v>23</v>
      </c>
      <c r="B27" s="81">
        <v>306533.3</v>
      </c>
      <c r="C27" s="216">
        <v>3</v>
      </c>
      <c r="D27" s="111">
        <v>0.35499999999999998</v>
      </c>
      <c r="E27" s="314">
        <v>17.5</v>
      </c>
      <c r="F27" s="411">
        <v>19532.37</v>
      </c>
      <c r="G27" s="403"/>
      <c r="H27" s="411">
        <v>2018.42</v>
      </c>
    </row>
    <row r="28" spans="1:8" x14ac:dyDescent="0.25">
      <c r="A28" s="9" t="s">
        <v>24</v>
      </c>
      <c r="B28" s="81">
        <v>223222.7</v>
      </c>
      <c r="C28" s="215">
        <v>2</v>
      </c>
      <c r="D28" s="111">
        <v>0.252</v>
      </c>
      <c r="E28" s="314">
        <v>23.599999999999998</v>
      </c>
      <c r="F28" s="411">
        <v>27663.54</v>
      </c>
      <c r="G28" s="403"/>
      <c r="H28" s="411">
        <v>2638.61</v>
      </c>
    </row>
    <row r="29" spans="1:8" x14ac:dyDescent="0.25">
      <c r="A29" s="9" t="s">
        <v>25</v>
      </c>
      <c r="B29" s="81">
        <v>17615.77</v>
      </c>
      <c r="C29" s="217">
        <v>4</v>
      </c>
      <c r="D29" s="111">
        <v>0.754</v>
      </c>
      <c r="E29" s="314">
        <v>12.4</v>
      </c>
      <c r="F29" s="411">
        <v>12142.14</v>
      </c>
      <c r="G29" s="403"/>
      <c r="H29" s="411">
        <v>1451.39</v>
      </c>
    </row>
    <row r="30" spans="1:8" x14ac:dyDescent="0.25">
      <c r="A30" s="9" t="s">
        <v>26</v>
      </c>
      <c r="B30" s="81">
        <v>51247.28</v>
      </c>
      <c r="C30" s="217">
        <v>4</v>
      </c>
      <c r="D30" s="111">
        <v>0.29599999999999999</v>
      </c>
      <c r="E30" s="314">
        <v>15</v>
      </c>
      <c r="F30" s="411">
        <v>15521.31</v>
      </c>
      <c r="G30" s="403"/>
      <c r="H30" s="411">
        <v>1740.08</v>
      </c>
    </row>
    <row r="31" spans="1:8" x14ac:dyDescent="0.25">
      <c r="A31" s="9" t="s">
        <v>27</v>
      </c>
      <c r="B31" s="81">
        <v>25974.11</v>
      </c>
      <c r="C31" s="216">
        <v>3</v>
      </c>
      <c r="D31" s="111">
        <v>0.17799999999999999</v>
      </c>
      <c r="E31" s="314">
        <v>12.3</v>
      </c>
      <c r="F31" s="411">
        <v>12953.5</v>
      </c>
      <c r="G31" s="403"/>
      <c r="H31" s="411">
        <v>1436.21</v>
      </c>
    </row>
    <row r="32" spans="1:8" x14ac:dyDescent="0.25">
      <c r="A32" s="9" t="s">
        <v>28</v>
      </c>
      <c r="B32" s="81">
        <v>58216.43</v>
      </c>
      <c r="C32" s="216">
        <v>3</v>
      </c>
      <c r="D32" s="111">
        <v>0.125</v>
      </c>
      <c r="E32" s="314">
        <v>14.6</v>
      </c>
      <c r="F32" s="411">
        <v>16597.759999999998</v>
      </c>
      <c r="G32" s="403"/>
      <c r="H32" s="411">
        <v>1688.36</v>
      </c>
    </row>
    <row r="33" spans="1:8" x14ac:dyDescent="0.25">
      <c r="A33" s="9" t="s">
        <v>29</v>
      </c>
      <c r="B33" s="81">
        <v>42464.79</v>
      </c>
      <c r="C33" s="216">
        <v>3</v>
      </c>
      <c r="D33" s="111">
        <v>0.75</v>
      </c>
      <c r="E33" s="314">
        <v>16.400000000000002</v>
      </c>
      <c r="F33" s="411">
        <v>18240.240000000002</v>
      </c>
      <c r="G33" s="403"/>
      <c r="H33" s="411">
        <v>1900.19</v>
      </c>
    </row>
    <row r="34" spans="1:8" x14ac:dyDescent="0.25">
      <c r="A34" s="9" t="s">
        <v>95</v>
      </c>
      <c r="B34" s="81">
        <v>27732.99</v>
      </c>
      <c r="C34" s="215">
        <v>2</v>
      </c>
      <c r="D34" s="111">
        <v>0.38200000000000001</v>
      </c>
      <c r="E34" s="314">
        <v>20.5</v>
      </c>
      <c r="F34" s="411">
        <v>23732.34</v>
      </c>
      <c r="G34" s="403"/>
      <c r="H34" s="411">
        <v>2347.52</v>
      </c>
    </row>
    <row r="35" spans="1:8" x14ac:dyDescent="0.25">
      <c r="A35" s="9" t="s">
        <v>31</v>
      </c>
      <c r="B35" s="81">
        <v>198437</v>
      </c>
      <c r="C35" s="215">
        <v>2</v>
      </c>
      <c r="D35" s="111">
        <v>0.317</v>
      </c>
      <c r="E35" s="314">
        <v>16.100000000000001</v>
      </c>
      <c r="F35" s="411">
        <v>17881.580000000002</v>
      </c>
      <c r="G35" s="403"/>
      <c r="H35" s="411">
        <v>1890.39</v>
      </c>
    </row>
    <row r="36" spans="1:8" x14ac:dyDescent="0.25">
      <c r="A36" s="9" t="s">
        <v>32</v>
      </c>
      <c r="B36" s="81">
        <v>125294.5</v>
      </c>
      <c r="C36" s="215">
        <v>2</v>
      </c>
      <c r="D36" s="111">
        <v>0.42299999999999999</v>
      </c>
      <c r="E36" s="314">
        <v>14.799999999999999</v>
      </c>
      <c r="F36" s="411">
        <v>16001.46</v>
      </c>
      <c r="G36" s="403"/>
      <c r="H36" s="411">
        <v>1713.47</v>
      </c>
    </row>
    <row r="37" spans="1:8" x14ac:dyDescent="0.25">
      <c r="A37" s="9" t="s">
        <v>33</v>
      </c>
      <c r="B37" s="81">
        <v>468590.4</v>
      </c>
      <c r="C37" s="215">
        <v>2</v>
      </c>
      <c r="D37" s="111">
        <v>0.308</v>
      </c>
      <c r="E37" s="314">
        <v>21.2</v>
      </c>
      <c r="F37" s="411">
        <v>24048.99</v>
      </c>
      <c r="G37" s="403"/>
      <c r="H37" s="411">
        <v>2428.27</v>
      </c>
    </row>
    <row r="38" spans="1:8" x14ac:dyDescent="0.25">
      <c r="A38" s="9" t="s">
        <v>34</v>
      </c>
      <c r="B38" s="81">
        <v>315841.3</v>
      </c>
      <c r="C38" s="219">
        <v>1</v>
      </c>
      <c r="D38" s="111">
        <v>0.249</v>
      </c>
      <c r="E38" s="314">
        <v>39</v>
      </c>
      <c r="F38" s="411">
        <v>44418.16</v>
      </c>
      <c r="G38" s="403"/>
      <c r="H38" s="411">
        <v>4397.26</v>
      </c>
    </row>
    <row r="39" spans="1:8" x14ac:dyDescent="0.25">
      <c r="A39" s="9" t="s">
        <v>35</v>
      </c>
      <c r="B39" s="81">
        <v>379834.1</v>
      </c>
      <c r="C39" s="216">
        <v>3</v>
      </c>
      <c r="D39" s="111">
        <v>0.39100000000000001</v>
      </c>
      <c r="E39" s="314">
        <v>13.600000000000001</v>
      </c>
      <c r="F39" s="411">
        <v>9204.31</v>
      </c>
      <c r="G39" s="403"/>
      <c r="H39" s="411">
        <v>1580.49</v>
      </c>
    </row>
    <row r="40" spans="1:8" x14ac:dyDescent="0.25">
      <c r="A40" s="9" t="s">
        <v>36</v>
      </c>
      <c r="B40" s="81">
        <v>503883.7</v>
      </c>
      <c r="C40" s="216">
        <v>3</v>
      </c>
      <c r="D40" s="111">
        <v>0.36</v>
      </c>
      <c r="E40" s="314">
        <v>16</v>
      </c>
      <c r="F40" s="411">
        <v>15689.09</v>
      </c>
      <c r="G40" s="403"/>
      <c r="H40" s="411">
        <v>1842.47</v>
      </c>
    </row>
    <row r="41" spans="1:8" x14ac:dyDescent="0.25">
      <c r="A41" s="9" t="s">
        <v>37</v>
      </c>
      <c r="B41" s="81">
        <v>768616</v>
      </c>
      <c r="C41" s="272">
        <v>5</v>
      </c>
      <c r="D41" s="111">
        <v>0.29499999999999998</v>
      </c>
      <c r="E41" s="314">
        <v>14.799999999999999</v>
      </c>
      <c r="F41" s="411">
        <v>14703.71</v>
      </c>
      <c r="G41" s="403"/>
      <c r="H41" s="411">
        <v>1708.21</v>
      </c>
    </row>
    <row r="42" spans="1:8" x14ac:dyDescent="0.25">
      <c r="A42" s="9" t="s">
        <v>38</v>
      </c>
      <c r="B42" s="81">
        <v>106166.5</v>
      </c>
      <c r="C42" s="215">
        <v>2</v>
      </c>
      <c r="D42" s="111">
        <v>0.221</v>
      </c>
      <c r="E42" s="314">
        <v>20.100000000000001</v>
      </c>
      <c r="F42" s="411">
        <v>22392.07</v>
      </c>
      <c r="G42" s="403"/>
      <c r="H42" s="411">
        <v>2332.61</v>
      </c>
    </row>
    <row r="43" spans="1:8" x14ac:dyDescent="0.25">
      <c r="A43" s="9" t="s">
        <v>96</v>
      </c>
      <c r="B43" s="81">
        <v>175724.6</v>
      </c>
      <c r="C43" s="215">
        <v>2</v>
      </c>
      <c r="D43" s="111">
        <v>0.316</v>
      </c>
      <c r="E43" s="314">
        <v>18.600000000000001</v>
      </c>
      <c r="F43" s="411">
        <v>19308.95</v>
      </c>
      <c r="G43" s="403"/>
      <c r="H43" s="411">
        <v>2142.0100000000002</v>
      </c>
    </row>
    <row r="44" spans="1:8" x14ac:dyDescent="0.25">
      <c r="A44" s="9" t="s">
        <v>97</v>
      </c>
      <c r="B44" s="81">
        <v>97593.95</v>
      </c>
      <c r="C44" s="219">
        <v>1</v>
      </c>
      <c r="D44" s="111">
        <v>0.25600000000000001</v>
      </c>
      <c r="E44" s="314">
        <v>38.9</v>
      </c>
      <c r="F44" s="411">
        <v>45217.22</v>
      </c>
      <c r="G44" s="403"/>
      <c r="H44" s="411">
        <v>4467.26</v>
      </c>
    </row>
    <row r="45" spans="1:8" x14ac:dyDescent="0.25">
      <c r="A45" s="9" t="s">
        <v>41</v>
      </c>
      <c r="B45" s="81">
        <v>77014.5</v>
      </c>
      <c r="C45" s="217">
        <v>4</v>
      </c>
      <c r="D45" s="111">
        <v>0.308</v>
      </c>
      <c r="E45" s="314">
        <v>15.2</v>
      </c>
      <c r="F45" s="411">
        <v>14328.58</v>
      </c>
      <c r="G45" s="403"/>
      <c r="H45" s="411">
        <v>1762.12</v>
      </c>
    </row>
    <row r="46" spans="1:8" x14ac:dyDescent="0.25">
      <c r="A46" s="9" t="s">
        <v>42</v>
      </c>
      <c r="B46" s="81">
        <v>390538.7</v>
      </c>
      <c r="C46" s="217">
        <v>4</v>
      </c>
      <c r="D46" s="111">
        <v>0.28999999999999998</v>
      </c>
      <c r="E46" s="314">
        <v>15.5</v>
      </c>
      <c r="F46" s="411">
        <v>14730.33</v>
      </c>
      <c r="G46" s="403"/>
      <c r="H46" s="411">
        <v>1777.12</v>
      </c>
    </row>
    <row r="47" spans="1:8" x14ac:dyDescent="0.25">
      <c r="A47" s="9" t="s">
        <v>43</v>
      </c>
      <c r="B47" s="81">
        <v>289240.3</v>
      </c>
      <c r="C47" s="215">
        <v>2</v>
      </c>
      <c r="D47" s="111">
        <v>0.40200000000000002</v>
      </c>
      <c r="E47" s="314">
        <v>17</v>
      </c>
      <c r="F47" s="411">
        <v>16992.89</v>
      </c>
      <c r="G47" s="403"/>
      <c r="H47" s="411">
        <v>1949.54</v>
      </c>
    </row>
    <row r="48" spans="1:8" x14ac:dyDescent="0.25">
      <c r="A48" s="9" t="s">
        <v>44</v>
      </c>
      <c r="B48" s="81">
        <v>356138</v>
      </c>
      <c r="C48" s="217">
        <v>4</v>
      </c>
      <c r="D48" s="111">
        <v>0.31</v>
      </c>
      <c r="E48" s="314">
        <v>16.5</v>
      </c>
      <c r="F48" s="411">
        <v>15145.35</v>
      </c>
      <c r="G48" s="403"/>
      <c r="H48" s="411">
        <v>1895.38</v>
      </c>
    </row>
    <row r="49" spans="1:8" x14ac:dyDescent="0.25">
      <c r="A49" s="9" t="s">
        <v>45</v>
      </c>
      <c r="B49" s="81">
        <v>140005.4</v>
      </c>
      <c r="C49" s="215">
        <v>2</v>
      </c>
      <c r="D49" s="111">
        <v>0.20899999999999999</v>
      </c>
      <c r="E49" s="314">
        <v>20</v>
      </c>
      <c r="F49" s="411">
        <v>20770.5</v>
      </c>
      <c r="G49" s="403"/>
      <c r="H49" s="411">
        <v>2259.0500000000002</v>
      </c>
    </row>
    <row r="50" spans="1:8" x14ac:dyDescent="0.25">
      <c r="A50" s="9" t="s">
        <v>98</v>
      </c>
      <c r="B50" s="81">
        <v>460277.7</v>
      </c>
      <c r="C50" s="215">
        <v>2</v>
      </c>
      <c r="D50" s="111">
        <v>0.25600000000000001</v>
      </c>
      <c r="E50" s="314">
        <v>21</v>
      </c>
      <c r="F50" s="411">
        <v>22662.959999999999</v>
      </c>
      <c r="G50" s="403"/>
      <c r="H50" s="411">
        <v>2379.67</v>
      </c>
    </row>
    <row r="51" spans="1:8" x14ac:dyDescent="0.25">
      <c r="A51" s="9" t="s">
        <v>47</v>
      </c>
      <c r="B51" s="81">
        <v>623759.9</v>
      </c>
      <c r="C51" s="219">
        <v>1</v>
      </c>
      <c r="D51" s="111">
        <v>0.20899999999999999</v>
      </c>
      <c r="E51" s="314">
        <v>37.4</v>
      </c>
      <c r="F51" s="411">
        <v>40011.9</v>
      </c>
      <c r="G51" s="403"/>
      <c r="H51" s="411">
        <v>4236.08</v>
      </c>
    </row>
    <row r="52" spans="1:8" x14ac:dyDescent="0.25">
      <c r="A52" s="9" t="s">
        <v>48</v>
      </c>
      <c r="B52" s="81">
        <v>11089.8</v>
      </c>
      <c r="C52" s="219">
        <v>1</v>
      </c>
      <c r="D52" s="111">
        <v>0.17100000000000001</v>
      </c>
      <c r="E52" s="314">
        <v>60.8</v>
      </c>
      <c r="F52" s="411">
        <v>68200.59</v>
      </c>
      <c r="G52" s="403"/>
      <c r="H52" s="411">
        <v>7080.86</v>
      </c>
    </row>
    <row r="53" spans="1:8" x14ac:dyDescent="0.25">
      <c r="A53" s="9" t="s">
        <v>49</v>
      </c>
      <c r="B53" s="81">
        <v>44430.81</v>
      </c>
      <c r="C53" s="217">
        <v>4</v>
      </c>
      <c r="D53" s="111">
        <v>0.315</v>
      </c>
      <c r="E53" s="314">
        <v>16.7</v>
      </c>
      <c r="F53" s="411">
        <v>16939.5</v>
      </c>
      <c r="G53" s="403"/>
      <c r="H53" s="411">
        <v>1926.92</v>
      </c>
    </row>
    <row r="54" spans="1:8" x14ac:dyDescent="0.25">
      <c r="A54" s="9" t="s">
        <v>50</v>
      </c>
      <c r="B54" s="81">
        <v>178893.3</v>
      </c>
      <c r="C54" s="215">
        <v>2</v>
      </c>
      <c r="D54" s="111">
        <v>0.24199999999999999</v>
      </c>
      <c r="E54" s="314">
        <v>19.600000000000001</v>
      </c>
      <c r="F54" s="411">
        <v>20403.259999999998</v>
      </c>
      <c r="G54" s="403"/>
      <c r="H54" s="411">
        <v>2240.1</v>
      </c>
    </row>
    <row r="55" spans="1:8" x14ac:dyDescent="0.25">
      <c r="A55" s="9" t="s">
        <v>51</v>
      </c>
      <c r="B55" s="81">
        <v>436914.5</v>
      </c>
      <c r="C55" s="215">
        <v>2</v>
      </c>
      <c r="D55" s="111">
        <v>0.13700000000000001</v>
      </c>
      <c r="E55" s="314">
        <v>32</v>
      </c>
      <c r="F55" s="411">
        <v>33828.28</v>
      </c>
      <c r="G55" s="403"/>
      <c r="H55" s="411">
        <v>3630.47</v>
      </c>
    </row>
    <row r="56" spans="1:8" x14ac:dyDescent="0.25">
      <c r="A56" s="9" t="s">
        <v>52</v>
      </c>
      <c r="B56" s="81">
        <v>340952</v>
      </c>
      <c r="C56" s="219">
        <v>1</v>
      </c>
      <c r="D56" s="111">
        <v>0.29699999999999999</v>
      </c>
      <c r="E56" s="314">
        <v>33.300000000000004</v>
      </c>
      <c r="F56" s="411">
        <v>37744.79</v>
      </c>
      <c r="G56" s="403"/>
      <c r="H56" s="411">
        <v>3785.87</v>
      </c>
    </row>
    <row r="57" spans="1:8" x14ac:dyDescent="0.25">
      <c r="A57" s="9" t="s">
        <v>99</v>
      </c>
      <c r="B57" s="81">
        <v>678397.6</v>
      </c>
      <c r="C57" s="215">
        <v>2</v>
      </c>
      <c r="D57" s="111">
        <v>0.496</v>
      </c>
      <c r="E57" s="314">
        <v>14.399999999999999</v>
      </c>
      <c r="F57" s="411">
        <v>14713.21</v>
      </c>
      <c r="G57" s="403"/>
      <c r="H57" s="411">
        <v>1767.59</v>
      </c>
    </row>
    <row r="58" spans="1:8" x14ac:dyDescent="0.25">
      <c r="A58" s="9" t="s">
        <v>100</v>
      </c>
      <c r="B58" s="81">
        <v>411316.8</v>
      </c>
      <c r="C58" s="215">
        <v>2</v>
      </c>
      <c r="D58" s="111">
        <v>0.34599999999999997</v>
      </c>
      <c r="E58" s="314">
        <v>18.5</v>
      </c>
      <c r="F58" s="411">
        <v>23027.8</v>
      </c>
      <c r="G58" s="403"/>
      <c r="H58" s="411">
        <v>2271.4699999999998</v>
      </c>
    </row>
    <row r="59" spans="1:8" x14ac:dyDescent="0.25">
      <c r="A59" s="9" t="s">
        <v>55</v>
      </c>
      <c r="B59" s="81">
        <v>476426.8</v>
      </c>
      <c r="C59" s="219">
        <v>1</v>
      </c>
      <c r="D59" s="111">
        <v>0.26400000000000001</v>
      </c>
      <c r="E59" s="314">
        <v>28.999999999999996</v>
      </c>
      <c r="F59" s="411">
        <v>36345.25</v>
      </c>
      <c r="G59" s="403"/>
      <c r="H59" s="411">
        <v>3575.98</v>
      </c>
    </row>
    <row r="60" spans="1:8" x14ac:dyDescent="0.25">
      <c r="A60" s="9" t="s">
        <v>56</v>
      </c>
      <c r="B60" s="81">
        <v>18413.53</v>
      </c>
      <c r="C60" s="219">
        <v>1</v>
      </c>
      <c r="D60" s="111">
        <v>0.51</v>
      </c>
      <c r="E60" s="314">
        <v>33.200000000000003</v>
      </c>
      <c r="F60" s="411">
        <v>34132.339999999997</v>
      </c>
      <c r="G60" s="403"/>
      <c r="H60" s="411">
        <v>4134.1099999999997</v>
      </c>
    </row>
    <row r="61" spans="1:8" x14ac:dyDescent="0.25">
      <c r="A61" s="9" t="s">
        <v>57</v>
      </c>
      <c r="B61" s="81">
        <v>361787.3</v>
      </c>
      <c r="C61" s="275">
        <v>6</v>
      </c>
      <c r="D61" s="111">
        <v>0.318</v>
      </c>
      <c r="E61" s="314">
        <v>19.900000000000002</v>
      </c>
      <c r="F61" s="411">
        <v>26494.67</v>
      </c>
      <c r="G61" s="403"/>
      <c r="H61" s="411">
        <v>2417.77</v>
      </c>
    </row>
    <row r="62" spans="1:8" x14ac:dyDescent="0.25">
      <c r="A62" s="9" t="s">
        <v>58</v>
      </c>
      <c r="B62" s="81">
        <v>236629.6</v>
      </c>
      <c r="C62" s="215">
        <v>2</v>
      </c>
      <c r="D62" s="111">
        <v>0.40600000000000003</v>
      </c>
      <c r="E62" s="314">
        <v>18.399999999999999</v>
      </c>
      <c r="F62" s="411">
        <v>18551.09</v>
      </c>
      <c r="G62" s="403"/>
      <c r="H62" s="411">
        <v>2060.8000000000002</v>
      </c>
    </row>
    <row r="63" spans="1:8" x14ac:dyDescent="0.25">
      <c r="A63" s="9" t="s">
        <v>59</v>
      </c>
      <c r="B63" s="81">
        <v>182007.6</v>
      </c>
      <c r="C63" s="215">
        <v>2</v>
      </c>
      <c r="D63" s="111">
        <v>0.29799999999999999</v>
      </c>
      <c r="E63" s="314">
        <v>22.8</v>
      </c>
      <c r="F63" s="411">
        <v>23161.87</v>
      </c>
      <c r="G63" s="403"/>
      <c r="H63" s="411">
        <v>2454.4</v>
      </c>
    </row>
    <row r="64" spans="1:8" x14ac:dyDescent="0.25">
      <c r="A64" s="9" t="s">
        <v>60</v>
      </c>
      <c r="B64" s="81">
        <v>271937.2</v>
      </c>
      <c r="C64" s="219">
        <v>1</v>
      </c>
      <c r="D64" s="111">
        <v>0.22500000000000001</v>
      </c>
      <c r="E64" s="314">
        <v>41.5</v>
      </c>
      <c r="F64" s="411">
        <v>44714.48</v>
      </c>
      <c r="G64" s="403"/>
      <c r="H64" s="411">
        <v>4551.71</v>
      </c>
    </row>
    <row r="65" spans="1:8" x14ac:dyDescent="0.25">
      <c r="A65" s="9" t="s">
        <v>61</v>
      </c>
      <c r="B65" s="81">
        <v>313319</v>
      </c>
      <c r="C65" s="272">
        <v>5</v>
      </c>
      <c r="D65" s="111">
        <v>0.40400000000000003</v>
      </c>
      <c r="E65" s="314">
        <v>12.8</v>
      </c>
      <c r="F65" s="411">
        <v>10309.44</v>
      </c>
      <c r="G65" s="403"/>
      <c r="H65" s="411">
        <v>1482.6</v>
      </c>
    </row>
    <row r="66" spans="1:8" x14ac:dyDescent="0.25">
      <c r="A66" s="9" t="s">
        <v>62</v>
      </c>
      <c r="B66" s="81">
        <v>876827.5</v>
      </c>
      <c r="C66" s="217">
        <v>4</v>
      </c>
      <c r="D66" s="111">
        <v>0.371</v>
      </c>
      <c r="E66" s="314">
        <v>14.000000000000002</v>
      </c>
      <c r="F66" s="411">
        <v>11538.78</v>
      </c>
      <c r="G66" s="403"/>
      <c r="H66" s="411">
        <v>1625.27</v>
      </c>
    </row>
    <row r="67" spans="1:8" x14ac:dyDescent="0.25">
      <c r="A67" s="9" t="s">
        <v>63</v>
      </c>
      <c r="B67" s="81">
        <v>502540</v>
      </c>
      <c r="C67" s="215">
        <v>2</v>
      </c>
      <c r="D67" s="111">
        <v>0.20200000000000001</v>
      </c>
      <c r="E67" s="314">
        <v>23.5</v>
      </c>
      <c r="F67" s="411">
        <v>22204.04</v>
      </c>
      <c r="G67" s="403"/>
      <c r="H67" s="411">
        <v>2720.66</v>
      </c>
    </row>
    <row r="68" spans="1:8" x14ac:dyDescent="0.25">
      <c r="A68" s="9" t="s">
        <v>64</v>
      </c>
      <c r="B68" s="81">
        <v>308144.90000000002</v>
      </c>
      <c r="C68" s="215">
        <v>2</v>
      </c>
      <c r="D68" s="111">
        <v>0.36199999999999999</v>
      </c>
      <c r="E68" s="314">
        <v>20.5</v>
      </c>
      <c r="F68" s="411">
        <v>21639.06</v>
      </c>
      <c r="G68" s="403"/>
      <c r="H68" s="411">
        <v>2358.35</v>
      </c>
    </row>
    <row r="69" spans="1:8" x14ac:dyDescent="0.25">
      <c r="A69" s="9" t="s">
        <v>65</v>
      </c>
      <c r="B69" s="81">
        <v>582467.9</v>
      </c>
      <c r="C69" s="219">
        <v>1</v>
      </c>
      <c r="D69" s="111">
        <v>0.21099999999999999</v>
      </c>
      <c r="E69" s="314">
        <v>37.799999999999997</v>
      </c>
      <c r="F69" s="411">
        <v>41364.07</v>
      </c>
      <c r="G69" s="403"/>
      <c r="H69" s="411">
        <v>4283.1099999999997</v>
      </c>
    </row>
    <row r="70" spans="1:8" x14ac:dyDescent="0.25">
      <c r="A70" s="9" t="s">
        <v>66</v>
      </c>
      <c r="B70" s="81">
        <v>188258.9</v>
      </c>
      <c r="C70" s="272">
        <v>5</v>
      </c>
      <c r="D70" s="111">
        <v>0.35699999999999998</v>
      </c>
      <c r="E70" s="314">
        <v>14.299999999999999</v>
      </c>
      <c r="F70" s="411">
        <v>14163.52</v>
      </c>
      <c r="G70" s="403"/>
      <c r="H70" s="411">
        <v>1655.14</v>
      </c>
    </row>
    <row r="71" spans="1:8" x14ac:dyDescent="0.25">
      <c r="A71" s="9" t="s">
        <v>67</v>
      </c>
      <c r="B71" s="81">
        <v>378860.2</v>
      </c>
      <c r="C71" s="272">
        <v>5</v>
      </c>
      <c r="D71" s="111">
        <v>0.443</v>
      </c>
      <c r="E71" s="314">
        <v>13.200000000000001</v>
      </c>
      <c r="F71" s="411">
        <v>9489.4500000000007</v>
      </c>
      <c r="G71" s="403"/>
      <c r="H71" s="411">
        <v>1542.99</v>
      </c>
    </row>
    <row r="72" spans="1:8" x14ac:dyDescent="0.25">
      <c r="A72" s="9" t="s">
        <v>101</v>
      </c>
      <c r="B72" s="81">
        <v>422105.5</v>
      </c>
      <c r="C72" s="272">
        <v>5</v>
      </c>
      <c r="D72" s="111">
        <v>0.43</v>
      </c>
      <c r="E72" s="314">
        <v>13.200000000000001</v>
      </c>
      <c r="F72" s="411">
        <v>9240.01</v>
      </c>
      <c r="G72" s="403"/>
      <c r="H72" s="411">
        <v>1541.01</v>
      </c>
    </row>
    <row r="73" spans="1:8" x14ac:dyDescent="0.25">
      <c r="A73" s="9" t="s">
        <v>69</v>
      </c>
      <c r="B73" s="81">
        <v>54111.23</v>
      </c>
      <c r="C73" s="215">
        <v>2</v>
      </c>
      <c r="D73" s="111">
        <v>0.19400000000000001</v>
      </c>
      <c r="E73" s="314">
        <v>24.5</v>
      </c>
      <c r="F73" s="411">
        <v>25731.17</v>
      </c>
      <c r="G73" s="403"/>
      <c r="H73" s="411">
        <v>2811.42</v>
      </c>
    </row>
    <row r="74" spans="1:8" x14ac:dyDescent="0.25">
      <c r="A74" s="9" t="s">
        <v>70</v>
      </c>
      <c r="B74" s="81">
        <v>116887.5</v>
      </c>
      <c r="C74" s="217">
        <v>4</v>
      </c>
      <c r="D74" s="111">
        <v>0.255</v>
      </c>
      <c r="E74" s="314">
        <v>12.1</v>
      </c>
      <c r="F74" s="411">
        <v>10915.39</v>
      </c>
      <c r="G74" s="403"/>
      <c r="H74" s="411">
        <v>1414.62</v>
      </c>
    </row>
    <row r="75" spans="1:8" x14ac:dyDescent="0.25">
      <c r="A75" s="9" t="s">
        <v>71</v>
      </c>
      <c r="B75" s="81">
        <v>174611.4</v>
      </c>
      <c r="C75" s="217">
        <v>4</v>
      </c>
      <c r="D75" s="111">
        <v>0.42699999999999999</v>
      </c>
      <c r="E75" s="314">
        <v>11.600000000000001</v>
      </c>
      <c r="F75" s="411">
        <v>6743.24</v>
      </c>
      <c r="G75" s="403"/>
      <c r="H75" s="411">
        <v>1349.34</v>
      </c>
    </row>
    <row r="76" spans="1:8" x14ac:dyDescent="0.25">
      <c r="A76" s="9" t="s">
        <v>72</v>
      </c>
      <c r="B76" s="81">
        <v>578521.69999999995</v>
      </c>
      <c r="C76" s="272">
        <v>5</v>
      </c>
      <c r="D76" s="111">
        <v>0.56399999999999995</v>
      </c>
      <c r="E76" s="314">
        <v>11.700000000000001</v>
      </c>
      <c r="F76" s="411">
        <v>9002.3700000000008</v>
      </c>
      <c r="G76" s="403"/>
      <c r="H76" s="411">
        <v>1366.64</v>
      </c>
    </row>
    <row r="77" spans="1:8" x14ac:dyDescent="0.25">
      <c r="A77" s="9" t="s">
        <v>73</v>
      </c>
      <c r="B77" s="81">
        <v>428033.3</v>
      </c>
      <c r="C77" s="217">
        <v>4</v>
      </c>
      <c r="D77" s="111">
        <v>0.40899999999999997</v>
      </c>
      <c r="E77" s="314">
        <v>16</v>
      </c>
      <c r="F77" s="411">
        <v>17188.64</v>
      </c>
      <c r="G77" s="403"/>
      <c r="H77" s="411">
        <v>1940.67</v>
      </c>
    </row>
    <row r="78" spans="1:8" x14ac:dyDescent="0.25">
      <c r="A78" s="9" t="s">
        <v>74</v>
      </c>
      <c r="B78" s="81">
        <v>223103.6</v>
      </c>
      <c r="C78" s="272">
        <v>5</v>
      </c>
      <c r="D78" s="111">
        <v>0.46200000000000002</v>
      </c>
      <c r="E78" s="314">
        <v>14.2</v>
      </c>
      <c r="F78" s="411">
        <v>12299.52</v>
      </c>
      <c r="G78" s="403"/>
      <c r="H78" s="411">
        <v>1634.62</v>
      </c>
    </row>
    <row r="79" spans="1:8" x14ac:dyDescent="0.25">
      <c r="A79" s="9" t="s">
        <v>75</v>
      </c>
      <c r="B79" s="81">
        <v>1305007</v>
      </c>
      <c r="C79" s="217">
        <v>4</v>
      </c>
      <c r="D79" s="111">
        <v>0.46</v>
      </c>
      <c r="E79" s="314">
        <v>12.9</v>
      </c>
      <c r="F79" s="411">
        <v>11037.14</v>
      </c>
      <c r="G79" s="403"/>
      <c r="H79" s="411">
        <v>1531.51</v>
      </c>
    </row>
    <row r="80" spans="1:8" x14ac:dyDescent="0.25">
      <c r="A80" s="9" t="s">
        <v>76</v>
      </c>
      <c r="B80" s="81">
        <v>33365.43</v>
      </c>
      <c r="C80" s="217">
        <v>4</v>
      </c>
      <c r="D80" s="111">
        <v>0.45300000000000001</v>
      </c>
      <c r="E80" s="314">
        <v>15.9</v>
      </c>
      <c r="F80" s="411">
        <v>13399.62</v>
      </c>
      <c r="G80" s="403"/>
      <c r="H80" s="411">
        <v>1850.15</v>
      </c>
    </row>
    <row r="81" spans="1:8" x14ac:dyDescent="0.25">
      <c r="A81" s="9" t="s">
        <v>77</v>
      </c>
      <c r="B81" s="81">
        <v>179883.8</v>
      </c>
      <c r="C81" s="215">
        <v>2</v>
      </c>
      <c r="D81" s="111">
        <v>0.311</v>
      </c>
      <c r="E81" s="314">
        <v>29.099999999999998</v>
      </c>
      <c r="F81" s="411">
        <v>29590.49</v>
      </c>
      <c r="G81" s="403"/>
      <c r="H81" s="411">
        <v>3343.83</v>
      </c>
    </row>
    <row r="82" spans="1:8" x14ac:dyDescent="0.25">
      <c r="A82" s="9" t="s">
        <v>78</v>
      </c>
      <c r="B82" s="81">
        <v>277887.09999999998</v>
      </c>
      <c r="C82" s="217">
        <v>4</v>
      </c>
      <c r="D82" s="111">
        <v>0.34899999999999998</v>
      </c>
      <c r="E82" s="314">
        <v>25.4</v>
      </c>
      <c r="F82" s="411">
        <v>14249.54</v>
      </c>
      <c r="G82" s="403"/>
      <c r="H82" s="411">
        <v>2977.03</v>
      </c>
    </row>
    <row r="83" spans="1:8" x14ac:dyDescent="0.25">
      <c r="A83" s="9" t="s">
        <v>79</v>
      </c>
      <c r="B83" s="81">
        <v>737216.7</v>
      </c>
      <c r="C83" s="275">
        <v>6</v>
      </c>
      <c r="D83" s="111">
        <v>0.628</v>
      </c>
      <c r="E83" s="314">
        <v>14.7</v>
      </c>
      <c r="F83" s="411">
        <v>15616.48</v>
      </c>
      <c r="G83" s="403"/>
      <c r="H83" s="411">
        <v>1751.04</v>
      </c>
    </row>
    <row r="84" spans="1:8" x14ac:dyDescent="0.25">
      <c r="A84" s="9" t="s">
        <v>80</v>
      </c>
      <c r="B84" s="81">
        <v>547528.4</v>
      </c>
      <c r="C84" s="275">
        <v>6</v>
      </c>
      <c r="D84" s="111">
        <v>0.55800000000000005</v>
      </c>
      <c r="E84" s="314">
        <v>19.7</v>
      </c>
      <c r="F84" s="411">
        <v>22229.26</v>
      </c>
      <c r="G84" s="403"/>
      <c r="H84" s="411">
        <v>2376.8200000000002</v>
      </c>
    </row>
    <row r="85" spans="1:8" x14ac:dyDescent="0.25">
      <c r="A85" s="9" t="s">
        <v>81</v>
      </c>
      <c r="B85" s="81">
        <v>212126.1</v>
      </c>
      <c r="C85" s="275">
        <v>6</v>
      </c>
      <c r="D85" s="111">
        <v>0.39100000000000001</v>
      </c>
      <c r="E85" s="314">
        <v>32.700000000000003</v>
      </c>
      <c r="F85" s="411">
        <v>27159.27</v>
      </c>
      <c r="G85" s="403"/>
      <c r="H85" s="411">
        <v>3957.42</v>
      </c>
    </row>
    <row r="86" spans="1:8" ht="15.75" thickBot="1" x14ac:dyDescent="0.3">
      <c r="A86" s="9" t="s">
        <v>82</v>
      </c>
      <c r="B86" s="81">
        <v>280324.2</v>
      </c>
      <c r="C86" s="218">
        <v>2</v>
      </c>
      <c r="D86" s="111">
        <v>0.33900000000000002</v>
      </c>
      <c r="E86" s="314">
        <v>18</v>
      </c>
      <c r="F86" s="411">
        <v>18363.87</v>
      </c>
      <c r="G86" s="403"/>
      <c r="H86" s="411">
        <v>2108.19</v>
      </c>
    </row>
    <row r="87" spans="1:8" ht="15.75" thickBot="1" x14ac:dyDescent="0.3">
      <c r="A87" s="9" t="s">
        <v>83</v>
      </c>
      <c r="B87" s="81">
        <v>366191.9</v>
      </c>
      <c r="C87" s="273">
        <v>6</v>
      </c>
      <c r="D87" s="111">
        <v>0.52300000000000002</v>
      </c>
      <c r="E87" s="314">
        <v>18.099999999999998</v>
      </c>
      <c r="F87" s="411">
        <v>19286.52</v>
      </c>
      <c r="G87" s="403"/>
      <c r="H87" s="411">
        <v>2124.63</v>
      </c>
    </row>
    <row r="88" spans="1:8" ht="15.75" thickBot="1" x14ac:dyDescent="0.3">
      <c r="A88" s="9" t="s">
        <v>102</v>
      </c>
      <c r="B88" s="81">
        <v>395080.4</v>
      </c>
      <c r="C88" s="220">
        <v>4</v>
      </c>
      <c r="D88" s="111">
        <v>0.45</v>
      </c>
      <c r="E88" s="314">
        <v>16.100000000000001</v>
      </c>
      <c r="F88" s="411">
        <v>12404.84</v>
      </c>
      <c r="G88" s="403"/>
      <c r="H88" s="411">
        <v>1937.55</v>
      </c>
    </row>
    <row r="89" spans="1:8" ht="15.75" thickBot="1" x14ac:dyDescent="0.3">
      <c r="A89" s="9" t="s">
        <v>85</v>
      </c>
      <c r="B89" s="81">
        <v>1089070</v>
      </c>
      <c r="C89" s="218">
        <v>2</v>
      </c>
      <c r="D89" s="111">
        <v>0.42699999999999999</v>
      </c>
      <c r="E89" s="314">
        <v>21.9</v>
      </c>
      <c r="F89" s="411">
        <v>25853.200000000001</v>
      </c>
      <c r="G89" s="403"/>
      <c r="H89" s="411">
        <v>2671.21</v>
      </c>
    </row>
    <row r="90" spans="1:8" ht="15.75" thickBot="1" x14ac:dyDescent="0.3">
      <c r="A90" s="9" t="s">
        <v>86</v>
      </c>
      <c r="B90" s="81">
        <v>119673</v>
      </c>
      <c r="C90" s="220">
        <v>4</v>
      </c>
      <c r="D90" s="111">
        <v>0.41299999999999998</v>
      </c>
      <c r="E90" s="314">
        <v>17.5</v>
      </c>
      <c r="F90" s="411">
        <v>14011.8</v>
      </c>
      <c r="G90" s="403"/>
      <c r="H90" s="411">
        <v>2056.6799999999998</v>
      </c>
    </row>
    <row r="91" spans="1:8" ht="15.75" thickBot="1" x14ac:dyDescent="0.3">
      <c r="A91" s="9" t="s">
        <v>87</v>
      </c>
      <c r="B91" s="81">
        <v>42032.32</v>
      </c>
      <c r="C91" s="273">
        <v>6</v>
      </c>
      <c r="D91" s="111">
        <v>0.378</v>
      </c>
      <c r="E91" s="314">
        <v>14.499999999999998</v>
      </c>
      <c r="F91" s="411">
        <v>10399.82</v>
      </c>
      <c r="G91" s="403"/>
      <c r="H91" s="411">
        <v>1837.63</v>
      </c>
    </row>
    <row r="92" spans="1:8" x14ac:dyDescent="0.25">
      <c r="A92" s="9" t="s">
        <v>88</v>
      </c>
      <c r="B92" s="81">
        <v>84944.69</v>
      </c>
      <c r="C92"/>
      <c r="D92" s="111">
        <v>0.311</v>
      </c>
      <c r="E92" s="314">
        <v>16.900000000000002</v>
      </c>
      <c r="F92" s="411">
        <v>12355.61</v>
      </c>
      <c r="G92" s="403"/>
      <c r="H92" s="411">
        <v>2075.2800000000002</v>
      </c>
    </row>
    <row r="93" spans="1:8" s="15" customFormat="1" x14ac:dyDescent="0.25">
      <c r="A93" s="51"/>
      <c r="B93" s="65"/>
      <c r="D93" s="112"/>
      <c r="E93" s="406"/>
      <c r="F93" s="413"/>
      <c r="G93" s="412"/>
      <c r="H93" s="413"/>
    </row>
    <row r="94" spans="1:8" x14ac:dyDescent="0.25">
      <c r="A94" s="9" t="s">
        <v>110</v>
      </c>
      <c r="B94" s="81"/>
      <c r="C94" s="67"/>
      <c r="D94" s="113">
        <f>_xlfn.QUARTILE.INC(D5:D92,1)</f>
        <v>0.25600000000000001</v>
      </c>
      <c r="E94" s="407">
        <f>_xlfn.QUARTILE.INC(E5:E92,1)</f>
        <v>14.674999999999999</v>
      </c>
      <c r="F94" s="410">
        <f>_xlfn.QUARTILE.INC(F5:F92,1)</f>
        <v>13852.952499999999</v>
      </c>
      <c r="G94" s="403"/>
      <c r="H94" s="414">
        <f>_xlfn.QUARTILE.INC(H5:H92,1)</f>
        <v>1720.0625</v>
      </c>
    </row>
    <row r="95" spans="1:8" x14ac:dyDescent="0.25">
      <c r="A95" s="9" t="s">
        <v>111</v>
      </c>
      <c r="B95" s="81"/>
      <c r="C95" s="67"/>
      <c r="D95" s="113">
        <f>MEDIAN(D5:D92)</f>
        <v>0.32300000000000001</v>
      </c>
      <c r="E95" s="407">
        <f>MEDIAN(E5:E92)</f>
        <v>16.950000000000003</v>
      </c>
      <c r="F95" s="410">
        <f>MEDIAN(F5:F92)</f>
        <v>17180.535</v>
      </c>
      <c r="G95" s="403"/>
      <c r="H95" s="414">
        <f>MEDIAN(H5:H92)</f>
        <v>1972.6399999999999</v>
      </c>
    </row>
    <row r="96" spans="1:8" x14ac:dyDescent="0.25">
      <c r="A96" s="9" t="s">
        <v>112</v>
      </c>
      <c r="B96" s="81"/>
      <c r="C96" s="67"/>
      <c r="D96" s="113">
        <f>_xlfn.QUARTILE.INC(D5:D92,3)</f>
        <v>0.40450000000000003</v>
      </c>
      <c r="E96" s="407">
        <f>_xlfn.QUARTILE.INC(E5:E92,3)</f>
        <v>21.3</v>
      </c>
      <c r="F96" s="410">
        <f>_xlfn.QUARTILE.INC(F5:F92,3)</f>
        <v>23206.11</v>
      </c>
      <c r="G96" s="403"/>
      <c r="H96" s="414">
        <f>_xlfn.QUARTILE.INC(H5:H92,3)</f>
        <v>2437.0675000000001</v>
      </c>
    </row>
    <row r="97" spans="1:8" x14ac:dyDescent="0.25">
      <c r="A97" s="3"/>
      <c r="B97" s="65"/>
      <c r="D97" s="75"/>
      <c r="E97" s="408"/>
      <c r="F97" s="415"/>
      <c r="G97" s="415"/>
      <c r="H97" s="415"/>
    </row>
    <row r="98" spans="1:8" x14ac:dyDescent="0.25">
      <c r="A98" s="9" t="s">
        <v>157</v>
      </c>
      <c r="B98" s="81">
        <v>23803912</v>
      </c>
      <c r="C98" s="67"/>
      <c r="D98" s="74">
        <v>0.36</v>
      </c>
      <c r="E98" s="409">
        <v>20.100000000000001</v>
      </c>
      <c r="F98" s="416">
        <v>19617.93</v>
      </c>
      <c r="G98" s="415"/>
      <c r="H98" s="416">
        <v>2336.7600000000002</v>
      </c>
    </row>
    <row r="99" spans="1:8" ht="15.75" thickBot="1" x14ac:dyDescent="0.3">
      <c r="E99" s="402"/>
    </row>
    <row r="100" spans="1:8" ht="30" x14ac:dyDescent="0.25">
      <c r="A100" s="26" t="s">
        <v>177</v>
      </c>
      <c r="B100"/>
      <c r="C100" s="24"/>
      <c r="D100" s="27" t="s">
        <v>120</v>
      </c>
      <c r="E100" s="417" t="s">
        <v>121</v>
      </c>
      <c r="F100" s="27" t="s">
        <v>123</v>
      </c>
      <c r="H100" s="23" t="s">
        <v>122</v>
      </c>
    </row>
    <row r="101" spans="1:8" x14ac:dyDescent="0.25">
      <c r="A101" s="9" t="s">
        <v>171</v>
      </c>
      <c r="B101"/>
      <c r="C101" s="24"/>
      <c r="D101" s="85">
        <f>AVERAGEIF($C$5:$C$92,"=1",D5:D92)</f>
        <v>0.25839999999999996</v>
      </c>
      <c r="E101" s="131">
        <f>AVERAGEIF($C$5:$C$92,"=1",E5:E92)</f>
        <v>38.160000000000004</v>
      </c>
      <c r="F101" s="87">
        <f>AVERAGEIF($C$5:$C$92,"=1",F5:F92)</f>
        <v>42532.639999999999</v>
      </c>
      <c r="G101" s="403"/>
      <c r="H101" s="87">
        <f>AVERAGEIF($C$5:$C$92,"=1",H5:H92)</f>
        <v>4399.4070000000002</v>
      </c>
    </row>
    <row r="102" spans="1:8" x14ac:dyDescent="0.25">
      <c r="A102" s="9" t="s">
        <v>172</v>
      </c>
      <c r="B102"/>
      <c r="C102" s="24"/>
      <c r="D102" s="85">
        <f>AVERAGEIF($C$5:$C$92,"=2",D5:D92)</f>
        <v>0.30022222222222222</v>
      </c>
      <c r="E102" s="131">
        <f>AVERAGEIF($C$5:$C$92,"=2",E5:E92)</f>
        <v>20.718518518518518</v>
      </c>
      <c r="F102" s="87">
        <f>AVERAGEIF($C$5:$C$92,"=2",F5:F92)</f>
        <v>22345.311111111107</v>
      </c>
      <c r="G102" s="403"/>
      <c r="H102" s="87">
        <f>AVERAGEIF($C$5:$C$92,"=2",H5:H92)</f>
        <v>2385.218518518519</v>
      </c>
    </row>
    <row r="103" spans="1:8" x14ac:dyDescent="0.25">
      <c r="A103" s="9" t="s">
        <v>173</v>
      </c>
      <c r="B103"/>
      <c r="C103" s="24"/>
      <c r="D103" s="85">
        <f>AVERAGEIF($C$5:$C$92,"=3",D5:D92)</f>
        <v>0.32179999999999997</v>
      </c>
      <c r="E103" s="131">
        <f>AVERAGEIF($C$5:$C$92,"=3",E5:E92)</f>
        <v>15.430000000000003</v>
      </c>
      <c r="F103" s="87">
        <f>AVERAGEIF($C$5:$C$92,"=3",F5:F92)</f>
        <v>15148.595000000005</v>
      </c>
      <c r="G103" s="403"/>
      <c r="H103" s="87">
        <f>AVERAGEIF($C$5:$C$92,"=3",H5:H92)</f>
        <v>1800.2565</v>
      </c>
    </row>
    <row r="104" spans="1:8" x14ac:dyDescent="0.25">
      <c r="A104" s="9" t="s">
        <v>174</v>
      </c>
      <c r="B104"/>
      <c r="C104" s="24"/>
      <c r="D104" s="85">
        <f>AVERAGEIF($C$5:$C$92,"=4",D5:D92)</f>
        <v>0.38575000000000004</v>
      </c>
      <c r="E104" s="131">
        <f>AVERAGEIF($C$5:$C$92,"=4",E5:E92)</f>
        <v>15.34375</v>
      </c>
      <c r="F104" s="87">
        <f>AVERAGEIF($C$5:$C$92,"=4",F5:F92)</f>
        <v>13099.855</v>
      </c>
      <c r="G104" s="403"/>
      <c r="H104" s="87">
        <f>AVERAGEIF($C$5:$C$92,"=4",H5:H92)</f>
        <v>1793.8474999999999</v>
      </c>
    </row>
    <row r="105" spans="1:8" x14ac:dyDescent="0.25">
      <c r="A105" s="9" t="s">
        <v>175</v>
      </c>
      <c r="B105"/>
      <c r="C105" s="24"/>
      <c r="D105" s="85">
        <f>AVERAGEIF($C$5:$C$92,"=5",D5:D92)</f>
        <v>0.40837500000000004</v>
      </c>
      <c r="E105" s="131">
        <f>AVERAGEIF($C$5:$C$92,"=5",E5:E92)</f>
        <v>13.412500000000001</v>
      </c>
      <c r="F105" s="87">
        <f>AVERAGEIF($C$5:$C$92,"=5",F5:F92)</f>
        <v>11233.099999999999</v>
      </c>
      <c r="G105" s="403"/>
      <c r="H105" s="87">
        <f>AVERAGEIF($C$5:$C$92,"=5",H5:H92)</f>
        <v>1555.4175</v>
      </c>
    </row>
    <row r="106" spans="1:8" x14ac:dyDescent="0.25">
      <c r="A106" s="9" t="s">
        <v>179</v>
      </c>
      <c r="C106" s="24"/>
      <c r="D106" s="134">
        <f>AVERAGEIF($C$5:$C$92,"=6",D5:D92)</f>
        <v>0.46600000000000003</v>
      </c>
      <c r="E106" s="401">
        <f>AVERAGEIF($C$5:$C$92,"=6",E5:E92)</f>
        <v>19.933333333333334</v>
      </c>
      <c r="F106" s="404">
        <f>AVERAGEIF($C$5:$C$92,"=6",F5:F92)</f>
        <v>20197.669999999998</v>
      </c>
      <c r="G106" s="405"/>
      <c r="H106" s="404">
        <f>AVERAGEIF($C$5:$C$92,"=6",H5:H92)</f>
        <v>2410.8850000000002</v>
      </c>
    </row>
    <row r="107" spans="1:8" x14ac:dyDescent="0.25">
      <c r="C107" s="24"/>
    </row>
    <row r="108" spans="1:8" x14ac:dyDescent="0.25">
      <c r="C108" s="24"/>
    </row>
    <row r="109" spans="1:8" x14ac:dyDescent="0.25">
      <c r="C109" s="24"/>
    </row>
    <row r="110" spans="1:8" x14ac:dyDescent="0.25">
      <c r="C110" s="24"/>
    </row>
    <row r="111" spans="1:8" x14ac:dyDescent="0.25">
      <c r="C111" s="24"/>
    </row>
    <row r="112" spans="1:8" x14ac:dyDescent="0.25">
      <c r="B112" s="206" t="s">
        <v>181</v>
      </c>
      <c r="C112" s="62" t="s">
        <v>346</v>
      </c>
    </row>
    <row r="113" spans="1:5" x14ac:dyDescent="0.25">
      <c r="B113" s="206"/>
      <c r="C113" s="153" t="s">
        <v>327</v>
      </c>
      <c r="D113" s="140"/>
    </row>
    <row r="114" spans="1:5" x14ac:dyDescent="0.25">
      <c r="B114" s="207" t="s">
        <v>182</v>
      </c>
      <c r="C114" s="153" t="s">
        <v>198</v>
      </c>
      <c r="D114" s="146"/>
    </row>
    <row r="115" spans="1:5" x14ac:dyDescent="0.25">
      <c r="B115" s="255"/>
      <c r="C115" s="154" t="s">
        <v>199</v>
      </c>
      <c r="D115" s="146"/>
    </row>
    <row r="116" spans="1:5" x14ac:dyDescent="0.25">
      <c r="B116" s="144"/>
      <c r="C116" s="155" t="s">
        <v>183</v>
      </c>
      <c r="D116" s="146"/>
    </row>
    <row r="117" spans="1:5" x14ac:dyDescent="0.25">
      <c r="B117" s="144"/>
      <c r="C117" s="155" t="s">
        <v>184</v>
      </c>
      <c r="D117" s="146"/>
    </row>
    <row r="118" spans="1:5" x14ac:dyDescent="0.25">
      <c r="B118" s="144"/>
      <c r="C118" s="155" t="s">
        <v>185</v>
      </c>
      <c r="D118" s="146"/>
    </row>
    <row r="119" spans="1:5" x14ac:dyDescent="0.25">
      <c r="B119" s="206" t="s">
        <v>206</v>
      </c>
      <c r="C119" s="155" t="s">
        <v>195</v>
      </c>
      <c r="D119" s="155" t="s">
        <v>203</v>
      </c>
    </row>
    <row r="120" spans="1:5" ht="15.75" x14ac:dyDescent="0.25">
      <c r="B120" s="212"/>
      <c r="C120" s="213" t="s">
        <v>202</v>
      </c>
      <c r="D120" s="211" t="s">
        <v>207</v>
      </c>
    </row>
    <row r="121" spans="1:5" ht="15.75" x14ac:dyDescent="0.25">
      <c r="B121" s="212"/>
      <c r="C121" s="213" t="s">
        <v>204</v>
      </c>
      <c r="D121" s="139" t="s">
        <v>208</v>
      </c>
    </row>
    <row r="122" spans="1:5" ht="15.75" x14ac:dyDescent="0.25">
      <c r="C122" s="213" t="s">
        <v>205</v>
      </c>
    </row>
    <row r="123" spans="1:5" x14ac:dyDescent="0.25">
      <c r="A123" s="24"/>
      <c r="C123" s="24"/>
      <c r="D123" s="3"/>
      <c r="E123" s="3"/>
    </row>
    <row r="124" spans="1:5" x14ac:dyDescent="0.25">
      <c r="A124" s="24"/>
      <c r="D124" s="3"/>
      <c r="E124" s="3"/>
    </row>
    <row r="125" spans="1:5" x14ac:dyDescent="0.25">
      <c r="A125" s="24"/>
      <c r="D125" s="3"/>
      <c r="E125" s="3"/>
    </row>
    <row r="126" spans="1:5" x14ac:dyDescent="0.25">
      <c r="A126" s="24"/>
      <c r="D126" s="3"/>
      <c r="E126" s="3"/>
    </row>
    <row r="127" spans="1:5" x14ac:dyDescent="0.25">
      <c r="A127" s="24"/>
      <c r="D127" s="3"/>
      <c r="E127" s="3"/>
    </row>
    <row r="129" spans="3:3" x14ac:dyDescent="0.25">
      <c r="C129" s="24"/>
    </row>
    <row r="130" spans="3:3" x14ac:dyDescent="0.25">
      <c r="C130" s="24"/>
    </row>
    <row r="131" spans="3:3" x14ac:dyDescent="0.25">
      <c r="C131" s="24"/>
    </row>
    <row r="132" spans="3:3" x14ac:dyDescent="0.25">
      <c r="C132" s="24"/>
    </row>
    <row r="133" spans="3:3" x14ac:dyDescent="0.25">
      <c r="C133" s="24"/>
    </row>
    <row r="134" spans="3:3" x14ac:dyDescent="0.25">
      <c r="C134" s="24"/>
    </row>
    <row r="135" spans="3:3" x14ac:dyDescent="0.25">
      <c r="C135" s="24"/>
    </row>
    <row r="136" spans="3:3" x14ac:dyDescent="0.25">
      <c r="C136" s="24"/>
    </row>
    <row r="137" spans="3:3" x14ac:dyDescent="0.25">
      <c r="C137" s="24"/>
    </row>
    <row r="138" spans="3:3" x14ac:dyDescent="0.25">
      <c r="C138" s="24"/>
    </row>
    <row r="139" spans="3:3" x14ac:dyDescent="0.25">
      <c r="C139" s="24"/>
    </row>
    <row r="140" spans="3:3" x14ac:dyDescent="0.25">
      <c r="C140" s="24"/>
    </row>
    <row r="141" spans="3:3" x14ac:dyDescent="0.25">
      <c r="C141" s="24"/>
    </row>
    <row r="142" spans="3:3" x14ac:dyDescent="0.25">
      <c r="C142" s="24"/>
    </row>
    <row r="143" spans="3:3" x14ac:dyDescent="0.25">
      <c r="C143" s="24"/>
    </row>
    <row r="144" spans="3:3" x14ac:dyDescent="0.25">
      <c r="C144" s="24"/>
    </row>
    <row r="145" spans="3:3" x14ac:dyDescent="0.25">
      <c r="C145" s="24"/>
    </row>
    <row r="146" spans="3:3" x14ac:dyDescent="0.25">
      <c r="C146" s="24"/>
    </row>
    <row r="147" spans="3:3" x14ac:dyDescent="0.25">
      <c r="C147" s="24"/>
    </row>
    <row r="148" spans="3:3" x14ac:dyDescent="0.25">
      <c r="C148" s="24"/>
    </row>
    <row r="149" spans="3:3" x14ac:dyDescent="0.25">
      <c r="C149" s="24"/>
    </row>
    <row r="150" spans="3:3" x14ac:dyDescent="0.25">
      <c r="C150" s="24"/>
    </row>
    <row r="151" spans="3:3" x14ac:dyDescent="0.25">
      <c r="C151" s="24"/>
    </row>
    <row r="152" spans="3:3" x14ac:dyDescent="0.25">
      <c r="C152" s="24"/>
    </row>
    <row r="153" spans="3:3" x14ac:dyDescent="0.25">
      <c r="C153" s="24"/>
    </row>
    <row r="154" spans="3:3" x14ac:dyDescent="0.25">
      <c r="C154" s="24"/>
    </row>
    <row r="155" spans="3:3" x14ac:dyDescent="0.25">
      <c r="C155" s="24"/>
    </row>
    <row r="156" spans="3:3" x14ac:dyDescent="0.25">
      <c r="C156" s="24"/>
    </row>
    <row r="157" spans="3:3" x14ac:dyDescent="0.25">
      <c r="C157" s="24"/>
    </row>
    <row r="158" spans="3:3" x14ac:dyDescent="0.25">
      <c r="C158" s="24"/>
    </row>
    <row r="159" spans="3:3" x14ac:dyDescent="0.25">
      <c r="C159" s="24"/>
    </row>
    <row r="160" spans="3:3" x14ac:dyDescent="0.25">
      <c r="C160" s="24"/>
    </row>
    <row r="161" spans="3:3" x14ac:dyDescent="0.25">
      <c r="C161" s="24"/>
    </row>
    <row r="162" spans="3:3" x14ac:dyDescent="0.25">
      <c r="C162" s="24"/>
    </row>
    <row r="163" spans="3:3" x14ac:dyDescent="0.25">
      <c r="C163" s="24"/>
    </row>
    <row r="164" spans="3:3" x14ac:dyDescent="0.25">
      <c r="C164" s="24"/>
    </row>
    <row r="165" spans="3:3" x14ac:dyDescent="0.25">
      <c r="C165" s="24"/>
    </row>
    <row r="166" spans="3:3" x14ac:dyDescent="0.25">
      <c r="C166" s="24"/>
    </row>
    <row r="167" spans="3:3" x14ac:dyDescent="0.25">
      <c r="C167" s="24"/>
    </row>
    <row r="168" spans="3:3" x14ac:dyDescent="0.25">
      <c r="C168" s="24"/>
    </row>
    <row r="169" spans="3:3" x14ac:dyDescent="0.25">
      <c r="C169" s="24"/>
    </row>
    <row r="170" spans="3:3" x14ac:dyDescent="0.25">
      <c r="C170" s="24"/>
    </row>
    <row r="171" spans="3:3" x14ac:dyDescent="0.25">
      <c r="C171" s="24"/>
    </row>
    <row r="172" spans="3:3" x14ac:dyDescent="0.25">
      <c r="C172" s="24"/>
    </row>
    <row r="173" spans="3:3" x14ac:dyDescent="0.25">
      <c r="C173" s="24"/>
    </row>
    <row r="174" spans="3:3" x14ac:dyDescent="0.25">
      <c r="C174" s="24"/>
    </row>
    <row r="175" spans="3:3" x14ac:dyDescent="0.25">
      <c r="C175" s="24"/>
    </row>
    <row r="176" spans="3:3" x14ac:dyDescent="0.25">
      <c r="C176" s="24"/>
    </row>
    <row r="177" spans="3:3" x14ac:dyDescent="0.25">
      <c r="C177" s="24"/>
    </row>
    <row r="178" spans="3:3" x14ac:dyDescent="0.25">
      <c r="C178" s="24"/>
    </row>
    <row r="179" spans="3:3" x14ac:dyDescent="0.25">
      <c r="C179" s="24"/>
    </row>
    <row r="180" spans="3:3" x14ac:dyDescent="0.25">
      <c r="C180" s="24"/>
    </row>
    <row r="181" spans="3:3" x14ac:dyDescent="0.25">
      <c r="C181" s="24"/>
    </row>
    <row r="182" spans="3:3" x14ac:dyDescent="0.25">
      <c r="C182" s="24"/>
    </row>
    <row r="183" spans="3:3" x14ac:dyDescent="0.25">
      <c r="C183" s="24"/>
    </row>
    <row r="184" spans="3:3" x14ac:dyDescent="0.25">
      <c r="C184" s="24"/>
    </row>
    <row r="185" spans="3:3" x14ac:dyDescent="0.25">
      <c r="C185" s="24"/>
    </row>
    <row r="186" spans="3:3" x14ac:dyDescent="0.25">
      <c r="C186" s="24"/>
    </row>
    <row r="187" spans="3:3" x14ac:dyDescent="0.25">
      <c r="C187" s="24"/>
    </row>
    <row r="188" spans="3:3" x14ac:dyDescent="0.25">
      <c r="C188" s="24"/>
    </row>
    <row r="189" spans="3:3" x14ac:dyDescent="0.25">
      <c r="C189" s="24"/>
    </row>
    <row r="190" spans="3:3" x14ac:dyDescent="0.25">
      <c r="C190" s="24"/>
    </row>
    <row r="191" spans="3:3" x14ac:dyDescent="0.25">
      <c r="C191" s="24"/>
    </row>
    <row r="192" spans="3:3" x14ac:dyDescent="0.25">
      <c r="C192" s="24"/>
    </row>
    <row r="193" spans="3:3" x14ac:dyDescent="0.25">
      <c r="C193" s="24"/>
    </row>
    <row r="194" spans="3:3" x14ac:dyDescent="0.25">
      <c r="C194" s="24"/>
    </row>
    <row r="195" spans="3:3" x14ac:dyDescent="0.25">
      <c r="C195" s="24"/>
    </row>
    <row r="196" spans="3:3" x14ac:dyDescent="0.25">
      <c r="C196" s="24"/>
    </row>
    <row r="197" spans="3:3" x14ac:dyDescent="0.25">
      <c r="C197" s="24"/>
    </row>
    <row r="198" spans="3:3" x14ac:dyDescent="0.25">
      <c r="C198" s="24"/>
    </row>
    <row r="199" spans="3:3" x14ac:dyDescent="0.25">
      <c r="C199" s="24"/>
    </row>
    <row r="200" spans="3:3" x14ac:dyDescent="0.25">
      <c r="C200" s="24"/>
    </row>
    <row r="201" spans="3:3" x14ac:dyDescent="0.25">
      <c r="C201" s="24"/>
    </row>
    <row r="202" spans="3:3" x14ac:dyDescent="0.25">
      <c r="C202" s="24"/>
    </row>
    <row r="203" spans="3:3" x14ac:dyDescent="0.25">
      <c r="C203" s="24"/>
    </row>
    <row r="204" spans="3:3" x14ac:dyDescent="0.25">
      <c r="C204" s="24"/>
    </row>
    <row r="205" spans="3:3" x14ac:dyDescent="0.25">
      <c r="C205" s="24"/>
    </row>
    <row r="206" spans="3:3" x14ac:dyDescent="0.25">
      <c r="C206" s="24"/>
    </row>
    <row r="207" spans="3:3" x14ac:dyDescent="0.25">
      <c r="C207" s="24"/>
    </row>
    <row r="208" spans="3:3" x14ac:dyDescent="0.25">
      <c r="C208" s="24"/>
    </row>
    <row r="209" spans="3:3" x14ac:dyDescent="0.25">
      <c r="C209" s="24"/>
    </row>
    <row r="210" spans="3:3" x14ac:dyDescent="0.25">
      <c r="C210" s="24"/>
    </row>
    <row r="211" spans="3:3" x14ac:dyDescent="0.25">
      <c r="C211" s="24"/>
    </row>
    <row r="212" spans="3:3" x14ac:dyDescent="0.25">
      <c r="C212" s="24"/>
    </row>
    <row r="213" spans="3:3" x14ac:dyDescent="0.25">
      <c r="C213" s="24"/>
    </row>
    <row r="214" spans="3:3" x14ac:dyDescent="0.25">
      <c r="C214" s="24"/>
    </row>
    <row r="215" spans="3:3" x14ac:dyDescent="0.25">
      <c r="C215" s="24"/>
    </row>
    <row r="216" spans="3:3" x14ac:dyDescent="0.25">
      <c r="C216" s="24"/>
    </row>
    <row r="217" spans="3:3" x14ac:dyDescent="0.25">
      <c r="C217" s="24"/>
    </row>
    <row r="218" spans="3:3" x14ac:dyDescent="0.25">
      <c r="C218" s="24"/>
    </row>
    <row r="219" spans="3:3" x14ac:dyDescent="0.25">
      <c r="C219" s="24"/>
    </row>
    <row r="220" spans="3:3" x14ac:dyDescent="0.25">
      <c r="C220" s="24"/>
    </row>
    <row r="221" spans="3:3" x14ac:dyDescent="0.25">
      <c r="C221" s="24"/>
    </row>
    <row r="222" spans="3:3" x14ac:dyDescent="0.25">
      <c r="C222" s="24"/>
    </row>
    <row r="223" spans="3:3" x14ac:dyDescent="0.25">
      <c r="C223" s="24"/>
    </row>
    <row r="224" spans="3:3" x14ac:dyDescent="0.25">
      <c r="C224" s="24"/>
    </row>
    <row r="225" spans="3:3" x14ac:dyDescent="0.25">
      <c r="C225" s="24"/>
    </row>
    <row r="226" spans="3:3" x14ac:dyDescent="0.25">
      <c r="C226" s="24"/>
    </row>
    <row r="227" spans="3:3" x14ac:dyDescent="0.25">
      <c r="C227" s="24"/>
    </row>
    <row r="228" spans="3:3" x14ac:dyDescent="0.25">
      <c r="C228" s="24"/>
    </row>
    <row r="229" spans="3:3" x14ac:dyDescent="0.25">
      <c r="C229" s="24"/>
    </row>
    <row r="230" spans="3:3" x14ac:dyDescent="0.25">
      <c r="C230" s="24"/>
    </row>
    <row r="231" spans="3:3" x14ac:dyDescent="0.25">
      <c r="C231" s="24"/>
    </row>
    <row r="232" spans="3:3" x14ac:dyDescent="0.25">
      <c r="C232" s="24"/>
    </row>
    <row r="233" spans="3:3" x14ac:dyDescent="0.25">
      <c r="C233" s="24"/>
    </row>
    <row r="234" spans="3:3" x14ac:dyDescent="0.25">
      <c r="C234" s="24"/>
    </row>
    <row r="235" spans="3:3" x14ac:dyDescent="0.25">
      <c r="C235" s="24"/>
    </row>
    <row r="236" spans="3:3" x14ac:dyDescent="0.25">
      <c r="C236" s="24"/>
    </row>
    <row r="237" spans="3:3" x14ac:dyDescent="0.25">
      <c r="C237" s="24"/>
    </row>
    <row r="238" spans="3:3" x14ac:dyDescent="0.25">
      <c r="C238" s="24"/>
    </row>
    <row r="239" spans="3:3" x14ac:dyDescent="0.25">
      <c r="C239" s="24"/>
    </row>
    <row r="240" spans="3:3" x14ac:dyDescent="0.25">
      <c r="C240" s="24"/>
    </row>
    <row r="241" spans="3:3" x14ac:dyDescent="0.25">
      <c r="C241" s="24"/>
    </row>
    <row r="242" spans="3:3" x14ac:dyDescent="0.25">
      <c r="C242" s="24"/>
    </row>
    <row r="243" spans="3:3" x14ac:dyDescent="0.25">
      <c r="C243" s="24"/>
    </row>
    <row r="244" spans="3:3" x14ac:dyDescent="0.25">
      <c r="C244" s="24"/>
    </row>
    <row r="245" spans="3:3" x14ac:dyDescent="0.25">
      <c r="C245" s="24"/>
    </row>
    <row r="246" spans="3:3" x14ac:dyDescent="0.25">
      <c r="C246" s="24"/>
    </row>
    <row r="247" spans="3:3" x14ac:dyDescent="0.25">
      <c r="C247" s="24"/>
    </row>
    <row r="248" spans="3:3" x14ac:dyDescent="0.25">
      <c r="C248" s="24"/>
    </row>
    <row r="249" spans="3:3" x14ac:dyDescent="0.25">
      <c r="C249" s="24"/>
    </row>
    <row r="250" spans="3:3" x14ac:dyDescent="0.25">
      <c r="C250" s="24"/>
    </row>
    <row r="251" spans="3:3" x14ac:dyDescent="0.25">
      <c r="C251" s="24"/>
    </row>
    <row r="252" spans="3:3" x14ac:dyDescent="0.25">
      <c r="C252" s="24"/>
    </row>
    <row r="253" spans="3:3" x14ac:dyDescent="0.25">
      <c r="C253" s="24"/>
    </row>
    <row r="254" spans="3:3" x14ac:dyDescent="0.25">
      <c r="C254" s="24"/>
    </row>
    <row r="255" spans="3:3" x14ac:dyDescent="0.25">
      <c r="C255" s="24"/>
    </row>
    <row r="256" spans="3:3" x14ac:dyDescent="0.25">
      <c r="C256" s="24"/>
    </row>
    <row r="257" spans="3:3" x14ac:dyDescent="0.25">
      <c r="C257" s="24"/>
    </row>
    <row r="258" spans="3:3" x14ac:dyDescent="0.25">
      <c r="C258" s="24"/>
    </row>
    <row r="259" spans="3:3" x14ac:dyDescent="0.25">
      <c r="C259" s="24"/>
    </row>
    <row r="260" spans="3:3" x14ac:dyDescent="0.25">
      <c r="C260" s="24"/>
    </row>
    <row r="261" spans="3:3" x14ac:dyDescent="0.25">
      <c r="C261" s="24"/>
    </row>
    <row r="262" spans="3:3" x14ac:dyDescent="0.25">
      <c r="C262" s="24"/>
    </row>
    <row r="263" spans="3:3" x14ac:dyDescent="0.25">
      <c r="C263" s="24"/>
    </row>
    <row r="264" spans="3:3" x14ac:dyDescent="0.25">
      <c r="C264" s="24"/>
    </row>
    <row r="265" spans="3:3" x14ac:dyDescent="0.25">
      <c r="C265" s="24"/>
    </row>
    <row r="266" spans="3:3" x14ac:dyDescent="0.25">
      <c r="C266" s="24"/>
    </row>
    <row r="267" spans="3:3" x14ac:dyDescent="0.25">
      <c r="C267" s="24"/>
    </row>
    <row r="268" spans="3:3" x14ac:dyDescent="0.25">
      <c r="C268" s="24"/>
    </row>
    <row r="269" spans="3:3" x14ac:dyDescent="0.25">
      <c r="C269" s="24"/>
    </row>
    <row r="270" spans="3:3" x14ac:dyDescent="0.25">
      <c r="C270" s="24"/>
    </row>
    <row r="271" spans="3:3" x14ac:dyDescent="0.25">
      <c r="C271" s="24"/>
    </row>
    <row r="272" spans="3:3" x14ac:dyDescent="0.25">
      <c r="C272" s="24"/>
    </row>
    <row r="273" spans="3:3" x14ac:dyDescent="0.25">
      <c r="C273" s="24"/>
    </row>
    <row r="274" spans="3:3" x14ac:dyDescent="0.25">
      <c r="C274" s="24"/>
    </row>
    <row r="275" spans="3:3" x14ac:dyDescent="0.25">
      <c r="C275" s="24"/>
    </row>
    <row r="276" spans="3:3" x14ac:dyDescent="0.25">
      <c r="C276" s="24"/>
    </row>
    <row r="277" spans="3:3" x14ac:dyDescent="0.25">
      <c r="C277" s="24"/>
    </row>
    <row r="278" spans="3:3" x14ac:dyDescent="0.25">
      <c r="C278" s="24"/>
    </row>
    <row r="279" spans="3:3" x14ac:dyDescent="0.25">
      <c r="C279" s="24"/>
    </row>
    <row r="280" spans="3:3" x14ac:dyDescent="0.25">
      <c r="C280" s="24"/>
    </row>
    <row r="281" spans="3:3" x14ac:dyDescent="0.25">
      <c r="C281" s="24"/>
    </row>
    <row r="282" spans="3:3" x14ac:dyDescent="0.25">
      <c r="C282" s="24"/>
    </row>
    <row r="283" spans="3:3" x14ac:dyDescent="0.25">
      <c r="C283" s="24"/>
    </row>
    <row r="284" spans="3:3" x14ac:dyDescent="0.25">
      <c r="C284" s="24"/>
    </row>
    <row r="285" spans="3:3" x14ac:dyDescent="0.25">
      <c r="C285" s="24"/>
    </row>
    <row r="286" spans="3:3" x14ac:dyDescent="0.25">
      <c r="C286" s="24"/>
    </row>
    <row r="287" spans="3:3" x14ac:dyDescent="0.25">
      <c r="C287" s="24"/>
    </row>
    <row r="288" spans="3:3" x14ac:dyDescent="0.25">
      <c r="C288" s="24"/>
    </row>
    <row r="289" spans="3:3" x14ac:dyDescent="0.25">
      <c r="C289" s="24"/>
    </row>
    <row r="290" spans="3:3" x14ac:dyDescent="0.25">
      <c r="C290" s="24"/>
    </row>
    <row r="291" spans="3:3" x14ac:dyDescent="0.25">
      <c r="C291" s="24"/>
    </row>
    <row r="292" spans="3:3" x14ac:dyDescent="0.25">
      <c r="C292" s="24"/>
    </row>
    <row r="293" spans="3:3" x14ac:dyDescent="0.25">
      <c r="C293" s="24"/>
    </row>
    <row r="294" spans="3:3" x14ac:dyDescent="0.25">
      <c r="C294" s="24"/>
    </row>
    <row r="295" spans="3:3" x14ac:dyDescent="0.25">
      <c r="C295" s="24"/>
    </row>
    <row r="296" spans="3:3" x14ac:dyDescent="0.25">
      <c r="C296" s="24"/>
    </row>
    <row r="297" spans="3:3" x14ac:dyDescent="0.25">
      <c r="C297" s="24"/>
    </row>
    <row r="298" spans="3:3" x14ac:dyDescent="0.25">
      <c r="C298" s="24"/>
    </row>
    <row r="299" spans="3:3" x14ac:dyDescent="0.25">
      <c r="C299" s="24"/>
    </row>
    <row r="300" spans="3:3" x14ac:dyDescent="0.25">
      <c r="C300" s="24"/>
    </row>
    <row r="301" spans="3:3" x14ac:dyDescent="0.25">
      <c r="C301" s="24"/>
    </row>
    <row r="302" spans="3:3" x14ac:dyDescent="0.25">
      <c r="C302" s="24"/>
    </row>
    <row r="303" spans="3:3" x14ac:dyDescent="0.25">
      <c r="C303" s="24"/>
    </row>
    <row r="304" spans="3:3" x14ac:dyDescent="0.25">
      <c r="C304" s="24"/>
    </row>
    <row r="305" spans="3:3" x14ac:dyDescent="0.25">
      <c r="C305" s="24"/>
    </row>
    <row r="306" spans="3:3" x14ac:dyDescent="0.25">
      <c r="C306" s="24"/>
    </row>
    <row r="307" spans="3:3" x14ac:dyDescent="0.25">
      <c r="C307" s="24"/>
    </row>
    <row r="308" spans="3:3" x14ac:dyDescent="0.25">
      <c r="C308" s="24"/>
    </row>
    <row r="309" spans="3:3" x14ac:dyDescent="0.25">
      <c r="C309" s="24"/>
    </row>
    <row r="310" spans="3:3" x14ac:dyDescent="0.25">
      <c r="C310" s="24"/>
    </row>
    <row r="311" spans="3:3" x14ac:dyDescent="0.25">
      <c r="C311" s="24"/>
    </row>
    <row r="312" spans="3:3" x14ac:dyDescent="0.25">
      <c r="C312" s="24"/>
    </row>
    <row r="313" spans="3:3" x14ac:dyDescent="0.25">
      <c r="C313" s="24"/>
    </row>
    <row r="314" spans="3:3" x14ac:dyDescent="0.25">
      <c r="C314" s="24"/>
    </row>
    <row r="315" spans="3:3" x14ac:dyDescent="0.25">
      <c r="C315" s="24"/>
    </row>
    <row r="316" spans="3:3" x14ac:dyDescent="0.25">
      <c r="C316" s="24"/>
    </row>
    <row r="317" spans="3:3" x14ac:dyDescent="0.25">
      <c r="C317" s="24"/>
    </row>
    <row r="318" spans="3:3" x14ac:dyDescent="0.25">
      <c r="C318" s="24"/>
    </row>
    <row r="319" spans="3:3" x14ac:dyDescent="0.25">
      <c r="C319" s="24"/>
    </row>
    <row r="320" spans="3:3" x14ac:dyDescent="0.25">
      <c r="C320" s="24"/>
    </row>
    <row r="321" spans="3:3" x14ac:dyDescent="0.25">
      <c r="C321" s="24"/>
    </row>
    <row r="322" spans="3:3" x14ac:dyDescent="0.25">
      <c r="C322" s="24"/>
    </row>
    <row r="323" spans="3:3" x14ac:dyDescent="0.25">
      <c r="C323" s="24"/>
    </row>
    <row r="324" spans="3:3" x14ac:dyDescent="0.25">
      <c r="C324" s="24"/>
    </row>
    <row r="325" spans="3:3" x14ac:dyDescent="0.25">
      <c r="C325" s="24"/>
    </row>
    <row r="326" spans="3:3" x14ac:dyDescent="0.25">
      <c r="C326" s="24"/>
    </row>
    <row r="327" spans="3:3" x14ac:dyDescent="0.25">
      <c r="C327" s="24"/>
    </row>
    <row r="328" spans="3:3" x14ac:dyDescent="0.25">
      <c r="C328" s="24"/>
    </row>
    <row r="329" spans="3:3" x14ac:dyDescent="0.25">
      <c r="C329" s="24"/>
    </row>
    <row r="330" spans="3:3" x14ac:dyDescent="0.25">
      <c r="C330" s="24"/>
    </row>
    <row r="331" spans="3:3" x14ac:dyDescent="0.25">
      <c r="C331" s="24"/>
    </row>
    <row r="332" spans="3:3" x14ac:dyDescent="0.25">
      <c r="C332" s="24"/>
    </row>
    <row r="333" spans="3:3" x14ac:dyDescent="0.25">
      <c r="C333" s="24"/>
    </row>
    <row r="334" spans="3:3" x14ac:dyDescent="0.25">
      <c r="C334" s="24"/>
    </row>
    <row r="335" spans="3:3" x14ac:dyDescent="0.25">
      <c r="C335" s="24"/>
    </row>
    <row r="336" spans="3:3" x14ac:dyDescent="0.25">
      <c r="C336" s="24"/>
    </row>
    <row r="337" spans="3:3" x14ac:dyDescent="0.25">
      <c r="C337" s="24"/>
    </row>
    <row r="338" spans="3:3" x14ac:dyDescent="0.25">
      <c r="C338" s="24"/>
    </row>
    <row r="339" spans="3:3" x14ac:dyDescent="0.25">
      <c r="C339" s="24"/>
    </row>
    <row r="340" spans="3:3" x14ac:dyDescent="0.25">
      <c r="C340" s="24"/>
    </row>
    <row r="341" spans="3:3" x14ac:dyDescent="0.25">
      <c r="C341" s="24"/>
    </row>
    <row r="342" spans="3:3" x14ac:dyDescent="0.25">
      <c r="C342" s="24"/>
    </row>
    <row r="343" spans="3:3" x14ac:dyDescent="0.25">
      <c r="C343" s="24"/>
    </row>
    <row r="344" spans="3:3" x14ac:dyDescent="0.25">
      <c r="C344" s="24"/>
    </row>
    <row r="345" spans="3:3" x14ac:dyDescent="0.25">
      <c r="C345" s="24"/>
    </row>
    <row r="346" spans="3:3" x14ac:dyDescent="0.25">
      <c r="C346" s="24"/>
    </row>
    <row r="347" spans="3:3" x14ac:dyDescent="0.25">
      <c r="C347" s="24"/>
    </row>
    <row r="348" spans="3:3" x14ac:dyDescent="0.25">
      <c r="C348" s="24"/>
    </row>
    <row r="349" spans="3:3" x14ac:dyDescent="0.25">
      <c r="C349" s="24"/>
    </row>
    <row r="350" spans="3:3" x14ac:dyDescent="0.25">
      <c r="C350" s="24"/>
    </row>
    <row r="351" spans="3:3" x14ac:dyDescent="0.25">
      <c r="C351" s="24"/>
    </row>
    <row r="352" spans="3:3" x14ac:dyDescent="0.25">
      <c r="C352" s="24"/>
    </row>
    <row r="353" spans="3:3" x14ac:dyDescent="0.25">
      <c r="C353" s="24"/>
    </row>
    <row r="354" spans="3:3" x14ac:dyDescent="0.25">
      <c r="C354" s="24"/>
    </row>
    <row r="355" spans="3:3" x14ac:dyDescent="0.25">
      <c r="C355" s="24"/>
    </row>
    <row r="356" spans="3:3" x14ac:dyDescent="0.25">
      <c r="C356" s="24"/>
    </row>
    <row r="357" spans="3:3" x14ac:dyDescent="0.25">
      <c r="C357" s="24"/>
    </row>
    <row r="358" spans="3:3" x14ac:dyDescent="0.25">
      <c r="C358" s="24"/>
    </row>
    <row r="359" spans="3:3" x14ac:dyDescent="0.25">
      <c r="C359" s="24"/>
    </row>
    <row r="360" spans="3:3" x14ac:dyDescent="0.25">
      <c r="C360" s="24"/>
    </row>
    <row r="361" spans="3:3" x14ac:dyDescent="0.25">
      <c r="C361" s="24"/>
    </row>
    <row r="362" spans="3:3" x14ac:dyDescent="0.25">
      <c r="C362" s="24"/>
    </row>
    <row r="363" spans="3:3" x14ac:dyDescent="0.25">
      <c r="C363" s="24"/>
    </row>
    <row r="364" spans="3:3" x14ac:dyDescent="0.25">
      <c r="C364" s="24"/>
    </row>
    <row r="365" spans="3:3" x14ac:dyDescent="0.25">
      <c r="C365" s="24"/>
    </row>
    <row r="366" spans="3:3" x14ac:dyDescent="0.25">
      <c r="C366" s="24"/>
    </row>
    <row r="367" spans="3:3" x14ac:dyDescent="0.25">
      <c r="C367" s="24"/>
    </row>
    <row r="368" spans="3:3" x14ac:dyDescent="0.25">
      <c r="C368" s="24"/>
    </row>
    <row r="369" spans="3:3" x14ac:dyDescent="0.25">
      <c r="C369" s="24"/>
    </row>
    <row r="370" spans="3:3" x14ac:dyDescent="0.25">
      <c r="C370" s="24"/>
    </row>
    <row r="371" spans="3:3" x14ac:dyDescent="0.25">
      <c r="C371" s="24"/>
    </row>
    <row r="372" spans="3:3" x14ac:dyDescent="0.25">
      <c r="C372" s="24"/>
    </row>
    <row r="373" spans="3:3" x14ac:dyDescent="0.25">
      <c r="C373" s="24"/>
    </row>
    <row r="374" spans="3:3" x14ac:dyDescent="0.25">
      <c r="C374" s="24"/>
    </row>
    <row r="375" spans="3:3" x14ac:dyDescent="0.25">
      <c r="C375" s="24"/>
    </row>
    <row r="376" spans="3:3" x14ac:dyDescent="0.25">
      <c r="C376" s="24"/>
    </row>
    <row r="377" spans="3:3" x14ac:dyDescent="0.25">
      <c r="C377" s="24"/>
    </row>
    <row r="378" spans="3:3" x14ac:dyDescent="0.25">
      <c r="C378" s="24"/>
    </row>
    <row r="379" spans="3:3" x14ac:dyDescent="0.25">
      <c r="C379" s="24"/>
    </row>
    <row r="380" spans="3:3" x14ac:dyDescent="0.25">
      <c r="C380" s="24"/>
    </row>
    <row r="381" spans="3:3" x14ac:dyDescent="0.25">
      <c r="C381" s="24"/>
    </row>
    <row r="382" spans="3:3" x14ac:dyDescent="0.25">
      <c r="C382" s="24"/>
    </row>
    <row r="383" spans="3:3" x14ac:dyDescent="0.25">
      <c r="C383" s="24"/>
    </row>
    <row r="384" spans="3:3" x14ac:dyDescent="0.25">
      <c r="C384" s="24"/>
    </row>
    <row r="385" spans="3:3" x14ac:dyDescent="0.25">
      <c r="C385" s="24"/>
    </row>
    <row r="386" spans="3:3" x14ac:dyDescent="0.25">
      <c r="C386" s="24"/>
    </row>
    <row r="387" spans="3:3" x14ac:dyDescent="0.25">
      <c r="C387" s="24"/>
    </row>
    <row r="388" spans="3:3" x14ac:dyDescent="0.25">
      <c r="C388" s="24"/>
    </row>
    <row r="389" spans="3:3" x14ac:dyDescent="0.25">
      <c r="C389" s="24"/>
    </row>
    <row r="390" spans="3:3" x14ac:dyDescent="0.25">
      <c r="C390" s="24"/>
    </row>
    <row r="391" spans="3:3" x14ac:dyDescent="0.25">
      <c r="C391" s="24"/>
    </row>
    <row r="392" spans="3:3" x14ac:dyDescent="0.25">
      <c r="C392" s="24"/>
    </row>
    <row r="393" spans="3:3" x14ac:dyDescent="0.25">
      <c r="C393" s="24"/>
    </row>
    <row r="394" spans="3:3" x14ac:dyDescent="0.25">
      <c r="C394" s="24"/>
    </row>
    <row r="395" spans="3:3" x14ac:dyDescent="0.25">
      <c r="C395" s="24"/>
    </row>
    <row r="396" spans="3:3" x14ac:dyDescent="0.25">
      <c r="C396" s="24"/>
    </row>
    <row r="397" spans="3:3" x14ac:dyDescent="0.25">
      <c r="C397" s="24"/>
    </row>
    <row r="398" spans="3:3" x14ac:dyDescent="0.25">
      <c r="C398" s="24"/>
    </row>
    <row r="399" spans="3:3" x14ac:dyDescent="0.25">
      <c r="C399" s="24"/>
    </row>
    <row r="400" spans="3:3" x14ac:dyDescent="0.25">
      <c r="C400" s="24"/>
    </row>
    <row r="401" spans="3:3" x14ac:dyDescent="0.25">
      <c r="C401" s="24"/>
    </row>
    <row r="402" spans="3:3" x14ac:dyDescent="0.25">
      <c r="C402" s="24"/>
    </row>
    <row r="403" spans="3:3" x14ac:dyDescent="0.25">
      <c r="C403" s="24"/>
    </row>
    <row r="404" spans="3:3" x14ac:dyDescent="0.25">
      <c r="C404" s="24"/>
    </row>
    <row r="405" spans="3:3" x14ac:dyDescent="0.25">
      <c r="C405" s="24"/>
    </row>
    <row r="406" spans="3:3" x14ac:dyDescent="0.25">
      <c r="C406" s="24"/>
    </row>
    <row r="407" spans="3:3" x14ac:dyDescent="0.25">
      <c r="C407" s="24"/>
    </row>
    <row r="408" spans="3:3" x14ac:dyDescent="0.25">
      <c r="C408" s="24"/>
    </row>
    <row r="409" spans="3:3" x14ac:dyDescent="0.25">
      <c r="C409" s="24"/>
    </row>
    <row r="410" spans="3:3" x14ac:dyDescent="0.25">
      <c r="C410" s="24"/>
    </row>
    <row r="411" spans="3:3" x14ac:dyDescent="0.25">
      <c r="C411" s="24"/>
    </row>
    <row r="412" spans="3:3" x14ac:dyDescent="0.25">
      <c r="C412" s="24"/>
    </row>
    <row r="413" spans="3:3" x14ac:dyDescent="0.25">
      <c r="C413" s="24"/>
    </row>
    <row r="414" spans="3:3" x14ac:dyDescent="0.25">
      <c r="C414" s="24"/>
    </row>
    <row r="415" spans="3:3" x14ac:dyDescent="0.25">
      <c r="C415" s="24"/>
    </row>
    <row r="416" spans="3:3" x14ac:dyDescent="0.25">
      <c r="C416" s="24"/>
    </row>
    <row r="417" spans="3:3" x14ac:dyDescent="0.25">
      <c r="C417" s="24"/>
    </row>
    <row r="418" spans="3:3" x14ac:dyDescent="0.25">
      <c r="C418" s="24"/>
    </row>
    <row r="419" spans="3:3" x14ac:dyDescent="0.25">
      <c r="C419" s="24"/>
    </row>
    <row r="420" spans="3:3" x14ac:dyDescent="0.25">
      <c r="C420" s="24"/>
    </row>
    <row r="421" spans="3:3" x14ac:dyDescent="0.25">
      <c r="C421" s="24"/>
    </row>
    <row r="422" spans="3:3" x14ac:dyDescent="0.25">
      <c r="C422" s="24"/>
    </row>
    <row r="423" spans="3:3" x14ac:dyDescent="0.25">
      <c r="C423" s="24"/>
    </row>
    <row r="424" spans="3:3" x14ac:dyDescent="0.25">
      <c r="C424" s="24"/>
    </row>
    <row r="425" spans="3:3" x14ac:dyDescent="0.25">
      <c r="C425" s="24"/>
    </row>
    <row r="426" spans="3:3" x14ac:dyDescent="0.25">
      <c r="C426" s="24"/>
    </row>
    <row r="427" spans="3:3" x14ac:dyDescent="0.25">
      <c r="C427" s="24"/>
    </row>
    <row r="428" spans="3:3" x14ac:dyDescent="0.25">
      <c r="C428" s="24"/>
    </row>
    <row r="429" spans="3:3" x14ac:dyDescent="0.25">
      <c r="C429" s="24"/>
    </row>
    <row r="430" spans="3:3" x14ac:dyDescent="0.25">
      <c r="C430" s="24"/>
    </row>
    <row r="431" spans="3:3" x14ac:dyDescent="0.25">
      <c r="C431" s="24"/>
    </row>
    <row r="432" spans="3:3" x14ac:dyDescent="0.25">
      <c r="C432" s="24"/>
    </row>
    <row r="433" spans="3:3" x14ac:dyDescent="0.25">
      <c r="C433" s="24"/>
    </row>
    <row r="434" spans="3:3" x14ac:dyDescent="0.25">
      <c r="C434" s="24"/>
    </row>
    <row r="435" spans="3:3" x14ac:dyDescent="0.25">
      <c r="C435" s="24"/>
    </row>
    <row r="436" spans="3:3" x14ac:dyDescent="0.25">
      <c r="C436" s="24"/>
    </row>
    <row r="437" spans="3:3" x14ac:dyDescent="0.25">
      <c r="C437" s="24"/>
    </row>
    <row r="438" spans="3:3" x14ac:dyDescent="0.25">
      <c r="C438" s="24"/>
    </row>
    <row r="439" spans="3:3" x14ac:dyDescent="0.25">
      <c r="C439" s="24"/>
    </row>
    <row r="440" spans="3:3" x14ac:dyDescent="0.25">
      <c r="C440" s="24"/>
    </row>
    <row r="441" spans="3:3" x14ac:dyDescent="0.25">
      <c r="C441" s="24"/>
    </row>
    <row r="442" spans="3:3" x14ac:dyDescent="0.25">
      <c r="C442" s="24"/>
    </row>
    <row r="443" spans="3:3" x14ac:dyDescent="0.25">
      <c r="C443" s="24"/>
    </row>
    <row r="444" spans="3:3" x14ac:dyDescent="0.25">
      <c r="C444" s="24"/>
    </row>
    <row r="445" spans="3:3" x14ac:dyDescent="0.25">
      <c r="C445" s="24"/>
    </row>
    <row r="446" spans="3:3" x14ac:dyDescent="0.25">
      <c r="C446" s="24"/>
    </row>
    <row r="447" spans="3:3" x14ac:dyDescent="0.25">
      <c r="C447" s="24"/>
    </row>
    <row r="448" spans="3:3" x14ac:dyDescent="0.25">
      <c r="C448" s="24"/>
    </row>
    <row r="449" spans="3:3" x14ac:dyDescent="0.25">
      <c r="C449" s="24"/>
    </row>
    <row r="450" spans="3:3" x14ac:dyDescent="0.25">
      <c r="C450" s="24"/>
    </row>
    <row r="451" spans="3:3" x14ac:dyDescent="0.25">
      <c r="C451" s="24"/>
    </row>
    <row r="452" spans="3:3" x14ac:dyDescent="0.25">
      <c r="C452" s="24"/>
    </row>
    <row r="453" spans="3:3" x14ac:dyDescent="0.25">
      <c r="C453" s="24"/>
    </row>
    <row r="454" spans="3:3" x14ac:dyDescent="0.25">
      <c r="C454" s="24"/>
    </row>
    <row r="455" spans="3:3" x14ac:dyDescent="0.25">
      <c r="C455" s="24"/>
    </row>
    <row r="456" spans="3:3" x14ac:dyDescent="0.25">
      <c r="C456" s="24"/>
    </row>
    <row r="457" spans="3:3" x14ac:dyDescent="0.25">
      <c r="C457" s="24"/>
    </row>
    <row r="458" spans="3:3" x14ac:dyDescent="0.25">
      <c r="C458" s="24"/>
    </row>
    <row r="459" spans="3:3" x14ac:dyDescent="0.25">
      <c r="C459" s="24"/>
    </row>
    <row r="460" spans="3:3" x14ac:dyDescent="0.25">
      <c r="C460" s="24"/>
    </row>
    <row r="461" spans="3:3" x14ac:dyDescent="0.25">
      <c r="C461" s="24"/>
    </row>
    <row r="462" spans="3:3" x14ac:dyDescent="0.25">
      <c r="C462" s="24"/>
    </row>
    <row r="463" spans="3:3" x14ac:dyDescent="0.25">
      <c r="C463" s="24"/>
    </row>
    <row r="464" spans="3:3" x14ac:dyDescent="0.25">
      <c r="C464" s="24"/>
    </row>
    <row r="465" spans="3:3" x14ac:dyDescent="0.25">
      <c r="C465" s="24"/>
    </row>
    <row r="466" spans="3:3" x14ac:dyDescent="0.25">
      <c r="C466" s="24"/>
    </row>
    <row r="467" spans="3:3" x14ac:dyDescent="0.25">
      <c r="C467" s="24"/>
    </row>
    <row r="468" spans="3:3" x14ac:dyDescent="0.25">
      <c r="C468" s="24"/>
    </row>
    <row r="469" spans="3:3" x14ac:dyDescent="0.25">
      <c r="C469" s="24"/>
    </row>
    <row r="470" spans="3:3" x14ac:dyDescent="0.25">
      <c r="C470" s="24"/>
    </row>
    <row r="471" spans="3:3" x14ac:dyDescent="0.25">
      <c r="C471" s="24"/>
    </row>
    <row r="472" spans="3:3" x14ac:dyDescent="0.25">
      <c r="C472" s="24"/>
    </row>
    <row r="473" spans="3:3" x14ac:dyDescent="0.25">
      <c r="C473" s="24"/>
    </row>
    <row r="474" spans="3:3" x14ac:dyDescent="0.25">
      <c r="C474" s="24"/>
    </row>
    <row r="475" spans="3:3" x14ac:dyDescent="0.25">
      <c r="C475" s="24"/>
    </row>
    <row r="476" spans="3:3" x14ac:dyDescent="0.25">
      <c r="C476" s="24"/>
    </row>
    <row r="477" spans="3:3" x14ac:dyDescent="0.25">
      <c r="C477" s="24"/>
    </row>
    <row r="478" spans="3:3" x14ac:dyDescent="0.25">
      <c r="C478" s="24"/>
    </row>
    <row r="479" spans="3:3" x14ac:dyDescent="0.25">
      <c r="C479" s="24"/>
    </row>
    <row r="480" spans="3:3" x14ac:dyDescent="0.25">
      <c r="C480" s="24"/>
    </row>
    <row r="481" spans="3:3" x14ac:dyDescent="0.25">
      <c r="C481" s="24"/>
    </row>
    <row r="482" spans="3:3" x14ac:dyDescent="0.25">
      <c r="C482" s="24"/>
    </row>
    <row r="483" spans="3:3" x14ac:dyDescent="0.25">
      <c r="C483" s="24"/>
    </row>
    <row r="484" spans="3:3" x14ac:dyDescent="0.25">
      <c r="C484" s="24"/>
    </row>
    <row r="485" spans="3:3" x14ac:dyDescent="0.25">
      <c r="C485" s="24"/>
    </row>
    <row r="486" spans="3:3" x14ac:dyDescent="0.25">
      <c r="C486" s="24"/>
    </row>
    <row r="487" spans="3:3" x14ac:dyDescent="0.25">
      <c r="C487" s="24"/>
    </row>
    <row r="488" spans="3:3" x14ac:dyDescent="0.25">
      <c r="C488" s="24"/>
    </row>
    <row r="489" spans="3:3" x14ac:dyDescent="0.25">
      <c r="C489" s="24"/>
    </row>
    <row r="490" spans="3:3" x14ac:dyDescent="0.25">
      <c r="C490" s="24"/>
    </row>
    <row r="491" spans="3:3" x14ac:dyDescent="0.25">
      <c r="C491" s="24"/>
    </row>
    <row r="492" spans="3:3" x14ac:dyDescent="0.25">
      <c r="C492" s="24"/>
    </row>
    <row r="493" spans="3:3" x14ac:dyDescent="0.25">
      <c r="C493" s="24"/>
    </row>
    <row r="494" spans="3:3" x14ac:dyDescent="0.25">
      <c r="C494" s="24"/>
    </row>
    <row r="495" spans="3:3" x14ac:dyDescent="0.25">
      <c r="C495" s="24"/>
    </row>
    <row r="496" spans="3:3" x14ac:dyDescent="0.25">
      <c r="C496" s="24"/>
    </row>
    <row r="497" spans="3:3" x14ac:dyDescent="0.25">
      <c r="C497" s="24"/>
    </row>
    <row r="498" spans="3:3" x14ac:dyDescent="0.25">
      <c r="C498" s="24"/>
    </row>
    <row r="499" spans="3:3" x14ac:dyDescent="0.25">
      <c r="C499" s="24"/>
    </row>
    <row r="500" spans="3:3" x14ac:dyDescent="0.25">
      <c r="C500" s="24"/>
    </row>
    <row r="501" spans="3:3" x14ac:dyDescent="0.25">
      <c r="C501" s="24"/>
    </row>
    <row r="502" spans="3:3" x14ac:dyDescent="0.25">
      <c r="C502" s="24"/>
    </row>
    <row r="503" spans="3:3" x14ac:dyDescent="0.25">
      <c r="C503" s="24"/>
    </row>
    <row r="504" spans="3:3" x14ac:dyDescent="0.25">
      <c r="C504" s="24"/>
    </row>
    <row r="505" spans="3:3" x14ac:dyDescent="0.25">
      <c r="C505" s="24"/>
    </row>
    <row r="506" spans="3:3" x14ac:dyDescent="0.25">
      <c r="C506" s="24"/>
    </row>
    <row r="507" spans="3:3" x14ac:dyDescent="0.25">
      <c r="C507" s="24"/>
    </row>
    <row r="508" spans="3:3" x14ac:dyDescent="0.25">
      <c r="C508" s="24"/>
    </row>
    <row r="509" spans="3:3" x14ac:dyDescent="0.25">
      <c r="C509" s="24"/>
    </row>
    <row r="510" spans="3:3" x14ac:dyDescent="0.25">
      <c r="C510" s="24"/>
    </row>
    <row r="511" spans="3:3" x14ac:dyDescent="0.25">
      <c r="C511" s="24"/>
    </row>
    <row r="512" spans="3:3" x14ac:dyDescent="0.25">
      <c r="C512" s="24"/>
    </row>
    <row r="513" spans="3:3" x14ac:dyDescent="0.25">
      <c r="C513" s="24"/>
    </row>
    <row r="514" spans="3:3" x14ac:dyDescent="0.25">
      <c r="C514" s="24"/>
    </row>
    <row r="515" spans="3:3" x14ac:dyDescent="0.25">
      <c r="C515" s="24"/>
    </row>
    <row r="516" spans="3:3" x14ac:dyDescent="0.25">
      <c r="C516" s="24"/>
    </row>
    <row r="517" spans="3:3" x14ac:dyDescent="0.25">
      <c r="C517" s="24"/>
    </row>
    <row r="518" spans="3:3" x14ac:dyDescent="0.25">
      <c r="C518" s="24"/>
    </row>
    <row r="519" spans="3:3" x14ac:dyDescent="0.25">
      <c r="C519" s="24"/>
    </row>
    <row r="520" spans="3:3" x14ac:dyDescent="0.25">
      <c r="C520" s="24"/>
    </row>
    <row r="521" spans="3:3" x14ac:dyDescent="0.25">
      <c r="C521" s="24"/>
    </row>
    <row r="522" spans="3:3" x14ac:dyDescent="0.25">
      <c r="C522" s="24"/>
    </row>
    <row r="523" spans="3:3" x14ac:dyDescent="0.25">
      <c r="C523" s="24"/>
    </row>
    <row r="524" spans="3:3" x14ac:dyDescent="0.25">
      <c r="C524" s="24"/>
    </row>
    <row r="525" spans="3:3" x14ac:dyDescent="0.25">
      <c r="C525" s="24"/>
    </row>
    <row r="526" spans="3:3" x14ac:dyDescent="0.25">
      <c r="C526" s="24"/>
    </row>
    <row r="527" spans="3:3" x14ac:dyDescent="0.25">
      <c r="C527" s="24"/>
    </row>
    <row r="528" spans="3:3" x14ac:dyDescent="0.25">
      <c r="C528" s="24"/>
    </row>
    <row r="529" spans="3:3" x14ac:dyDescent="0.25">
      <c r="C529" s="24"/>
    </row>
    <row r="530" spans="3:3" x14ac:dyDescent="0.25">
      <c r="C530" s="24"/>
    </row>
    <row r="531" spans="3:3" x14ac:dyDescent="0.25">
      <c r="C531" s="24"/>
    </row>
    <row r="532" spans="3:3" x14ac:dyDescent="0.25">
      <c r="C532" s="24"/>
    </row>
    <row r="533" spans="3:3" x14ac:dyDescent="0.25">
      <c r="C533" s="24"/>
    </row>
    <row r="534" spans="3:3" x14ac:dyDescent="0.25">
      <c r="C534" s="24"/>
    </row>
    <row r="535" spans="3:3" x14ac:dyDescent="0.25">
      <c r="C535" s="24"/>
    </row>
    <row r="536" spans="3:3" x14ac:dyDescent="0.25">
      <c r="C536" s="24"/>
    </row>
    <row r="537" spans="3:3" x14ac:dyDescent="0.25">
      <c r="C537" s="24"/>
    </row>
    <row r="538" spans="3:3" x14ac:dyDescent="0.25">
      <c r="C538" s="24"/>
    </row>
    <row r="539" spans="3:3" x14ac:dyDescent="0.25">
      <c r="C539" s="24"/>
    </row>
    <row r="540" spans="3:3" x14ac:dyDescent="0.25">
      <c r="C540" s="24"/>
    </row>
    <row r="541" spans="3:3" x14ac:dyDescent="0.25">
      <c r="C541" s="24"/>
    </row>
    <row r="542" spans="3:3" x14ac:dyDescent="0.25">
      <c r="C542" s="24"/>
    </row>
    <row r="543" spans="3:3" x14ac:dyDescent="0.25">
      <c r="C543" s="24"/>
    </row>
    <row r="544" spans="3:3" x14ac:dyDescent="0.25">
      <c r="C544" s="24"/>
    </row>
    <row r="545" spans="3:3" x14ac:dyDescent="0.25">
      <c r="C545" s="24"/>
    </row>
    <row r="546" spans="3:3" x14ac:dyDescent="0.25">
      <c r="C546" s="24"/>
    </row>
    <row r="547" spans="3:3" x14ac:dyDescent="0.25">
      <c r="C547" s="24"/>
    </row>
    <row r="548" spans="3:3" x14ac:dyDescent="0.25">
      <c r="C548" s="24"/>
    </row>
    <row r="549" spans="3:3" x14ac:dyDescent="0.25">
      <c r="C549" s="24"/>
    </row>
    <row r="550" spans="3:3" x14ac:dyDescent="0.25">
      <c r="C550" s="24"/>
    </row>
    <row r="551" spans="3:3" x14ac:dyDescent="0.25">
      <c r="C551" s="24"/>
    </row>
    <row r="552" spans="3:3" x14ac:dyDescent="0.25">
      <c r="C552" s="24"/>
    </row>
    <row r="553" spans="3:3" x14ac:dyDescent="0.25">
      <c r="C553" s="24"/>
    </row>
    <row r="554" spans="3:3" x14ac:dyDescent="0.25">
      <c r="C554" s="24"/>
    </row>
    <row r="555" spans="3:3" x14ac:dyDescent="0.25">
      <c r="C555" s="24"/>
    </row>
    <row r="556" spans="3:3" x14ac:dyDescent="0.25">
      <c r="C556" s="24"/>
    </row>
    <row r="557" spans="3:3" x14ac:dyDescent="0.25">
      <c r="C557" s="24"/>
    </row>
    <row r="558" spans="3:3" x14ac:dyDescent="0.25">
      <c r="C558" s="24"/>
    </row>
    <row r="559" spans="3:3" x14ac:dyDescent="0.25">
      <c r="C559" s="24"/>
    </row>
    <row r="560" spans="3:3" x14ac:dyDescent="0.25">
      <c r="C560" s="24"/>
    </row>
    <row r="561" spans="3:3" x14ac:dyDescent="0.25">
      <c r="C561" s="24"/>
    </row>
    <row r="562" spans="3:3" x14ac:dyDescent="0.25">
      <c r="C562" s="24"/>
    </row>
    <row r="563" spans="3:3" x14ac:dyDescent="0.25">
      <c r="C563" s="24"/>
    </row>
    <row r="564" spans="3:3" x14ac:dyDescent="0.25">
      <c r="C564" s="24"/>
    </row>
    <row r="565" spans="3:3" x14ac:dyDescent="0.25">
      <c r="C565" s="24"/>
    </row>
    <row r="566" spans="3:3" x14ac:dyDescent="0.25">
      <c r="C566" s="24"/>
    </row>
    <row r="567" spans="3:3" x14ac:dyDescent="0.25">
      <c r="C567" s="24"/>
    </row>
    <row r="568" spans="3:3" x14ac:dyDescent="0.25">
      <c r="C568" s="24"/>
    </row>
    <row r="569" spans="3:3" x14ac:dyDescent="0.25">
      <c r="C569" s="24"/>
    </row>
    <row r="570" spans="3:3" x14ac:dyDescent="0.25">
      <c r="C570" s="24"/>
    </row>
    <row r="571" spans="3:3" x14ac:dyDescent="0.25">
      <c r="C571" s="24"/>
    </row>
    <row r="572" spans="3:3" x14ac:dyDescent="0.25">
      <c r="C572" s="24"/>
    </row>
    <row r="573" spans="3:3" x14ac:dyDescent="0.25">
      <c r="C573" s="24"/>
    </row>
    <row r="574" spans="3:3" x14ac:dyDescent="0.25">
      <c r="C574" s="24"/>
    </row>
    <row r="575" spans="3:3" x14ac:dyDescent="0.25">
      <c r="C575" s="24"/>
    </row>
    <row r="576" spans="3:3" x14ac:dyDescent="0.25">
      <c r="C576" s="24"/>
    </row>
    <row r="577" spans="3:3" x14ac:dyDescent="0.25">
      <c r="C577" s="24"/>
    </row>
    <row r="578" spans="3:3" x14ac:dyDescent="0.25">
      <c r="C578" s="24"/>
    </row>
    <row r="579" spans="3:3" x14ac:dyDescent="0.25">
      <c r="C579" s="24"/>
    </row>
    <row r="580" spans="3:3" x14ac:dyDescent="0.25">
      <c r="C580" s="24"/>
    </row>
    <row r="581" spans="3:3" x14ac:dyDescent="0.25">
      <c r="C581" s="24"/>
    </row>
    <row r="582" spans="3:3" x14ac:dyDescent="0.25">
      <c r="C582" s="24"/>
    </row>
    <row r="583" spans="3:3" x14ac:dyDescent="0.25">
      <c r="C583" s="24"/>
    </row>
    <row r="584" spans="3:3" x14ac:dyDescent="0.25">
      <c r="C584" s="24"/>
    </row>
    <row r="585" spans="3:3" x14ac:dyDescent="0.25">
      <c r="C585" s="24"/>
    </row>
    <row r="586" spans="3:3" x14ac:dyDescent="0.25">
      <c r="C586" s="24"/>
    </row>
    <row r="587" spans="3:3" x14ac:dyDescent="0.25">
      <c r="C587" s="24"/>
    </row>
    <row r="588" spans="3:3" x14ac:dyDescent="0.25">
      <c r="C588" s="24"/>
    </row>
    <row r="589" spans="3:3" x14ac:dyDescent="0.25">
      <c r="C589" s="24"/>
    </row>
    <row r="590" spans="3:3" x14ac:dyDescent="0.25">
      <c r="C590" s="24"/>
    </row>
    <row r="591" spans="3:3" x14ac:dyDescent="0.25">
      <c r="C591" s="24"/>
    </row>
    <row r="592" spans="3:3" x14ac:dyDescent="0.25">
      <c r="C592" s="24"/>
    </row>
    <row r="593" spans="3:3" x14ac:dyDescent="0.25">
      <c r="C593" s="24"/>
    </row>
    <row r="594" spans="3:3" x14ac:dyDescent="0.25">
      <c r="C594" s="24"/>
    </row>
    <row r="595" spans="3:3" x14ac:dyDescent="0.25">
      <c r="C595" s="24"/>
    </row>
    <row r="596" spans="3:3" x14ac:dyDescent="0.25">
      <c r="C596" s="24"/>
    </row>
    <row r="597" spans="3:3" x14ac:dyDescent="0.25">
      <c r="C597" s="24"/>
    </row>
    <row r="598" spans="3:3" x14ac:dyDescent="0.25">
      <c r="C598" s="24"/>
    </row>
    <row r="599" spans="3:3" x14ac:dyDescent="0.25">
      <c r="C599" s="24"/>
    </row>
    <row r="600" spans="3:3" x14ac:dyDescent="0.25">
      <c r="C600" s="24"/>
    </row>
    <row r="601" spans="3:3" x14ac:dyDescent="0.25">
      <c r="C601" s="24"/>
    </row>
    <row r="602" spans="3:3" x14ac:dyDescent="0.25">
      <c r="C602" s="24"/>
    </row>
    <row r="603" spans="3:3" x14ac:dyDescent="0.25">
      <c r="C603" s="24"/>
    </row>
    <row r="604" spans="3:3" x14ac:dyDescent="0.25">
      <c r="C604" s="24"/>
    </row>
    <row r="605" spans="3:3" x14ac:dyDescent="0.25">
      <c r="C605" s="24"/>
    </row>
    <row r="606" spans="3:3" x14ac:dyDescent="0.25">
      <c r="C606" s="24"/>
    </row>
    <row r="607" spans="3:3" x14ac:dyDescent="0.25">
      <c r="C607" s="24"/>
    </row>
    <row r="608" spans="3:3" x14ac:dyDescent="0.25">
      <c r="C608" s="24"/>
    </row>
    <row r="609" spans="3:3" x14ac:dyDescent="0.25">
      <c r="C609" s="24"/>
    </row>
    <row r="610" spans="3:3" x14ac:dyDescent="0.25">
      <c r="C610" s="24"/>
    </row>
    <row r="611" spans="3:3" x14ac:dyDescent="0.25">
      <c r="C611" s="24"/>
    </row>
    <row r="612" spans="3:3" x14ac:dyDescent="0.25">
      <c r="C612" s="24"/>
    </row>
    <row r="613" spans="3:3" x14ac:dyDescent="0.25">
      <c r="C613" s="24"/>
    </row>
    <row r="614" spans="3:3" x14ac:dyDescent="0.25">
      <c r="C614" s="24"/>
    </row>
    <row r="615" spans="3:3" x14ac:dyDescent="0.25">
      <c r="C615" s="24"/>
    </row>
    <row r="616" spans="3:3" x14ac:dyDescent="0.25">
      <c r="C616" s="24"/>
    </row>
    <row r="617" spans="3:3" x14ac:dyDescent="0.25">
      <c r="C617" s="24"/>
    </row>
    <row r="618" spans="3:3" x14ac:dyDescent="0.25">
      <c r="C618" s="24"/>
    </row>
    <row r="619" spans="3:3" x14ac:dyDescent="0.25">
      <c r="C619" s="24"/>
    </row>
    <row r="620" spans="3:3" x14ac:dyDescent="0.25">
      <c r="C620" s="24"/>
    </row>
    <row r="621" spans="3:3" x14ac:dyDescent="0.25">
      <c r="C621" s="24"/>
    </row>
    <row r="622" spans="3:3" x14ac:dyDescent="0.25">
      <c r="C622" s="24"/>
    </row>
    <row r="623" spans="3:3" x14ac:dyDescent="0.25">
      <c r="C623" s="24"/>
    </row>
    <row r="624" spans="3:3" x14ac:dyDescent="0.25">
      <c r="C624" s="24"/>
    </row>
    <row r="625" spans="3:3" x14ac:dyDescent="0.25">
      <c r="C625" s="24"/>
    </row>
    <row r="626" spans="3:3" x14ac:dyDescent="0.25">
      <c r="C626" s="24"/>
    </row>
    <row r="627" spans="3:3" x14ac:dyDescent="0.25">
      <c r="C627" s="24"/>
    </row>
    <row r="628" spans="3:3" x14ac:dyDescent="0.25">
      <c r="C628" s="24"/>
    </row>
    <row r="629" spans="3:3" x14ac:dyDescent="0.25">
      <c r="C629" s="24"/>
    </row>
    <row r="630" spans="3:3" x14ac:dyDescent="0.25">
      <c r="C630" s="24"/>
    </row>
    <row r="631" spans="3:3" x14ac:dyDescent="0.25">
      <c r="C631" s="24"/>
    </row>
    <row r="632" spans="3:3" x14ac:dyDescent="0.25">
      <c r="C632" s="24"/>
    </row>
    <row r="633" spans="3:3" x14ac:dyDescent="0.25">
      <c r="C633" s="24"/>
    </row>
    <row r="634" spans="3:3" x14ac:dyDescent="0.25">
      <c r="C634" s="24"/>
    </row>
    <row r="635" spans="3:3" x14ac:dyDescent="0.25">
      <c r="C635" s="24"/>
    </row>
    <row r="636" spans="3:3" x14ac:dyDescent="0.25">
      <c r="C636" s="24"/>
    </row>
    <row r="637" spans="3:3" x14ac:dyDescent="0.25">
      <c r="C637" s="24"/>
    </row>
    <row r="638" spans="3:3" x14ac:dyDescent="0.25">
      <c r="C638" s="24"/>
    </row>
    <row r="639" spans="3:3" x14ac:dyDescent="0.25">
      <c r="C639" s="24"/>
    </row>
    <row r="640" spans="3:3" x14ac:dyDescent="0.25">
      <c r="C640" s="24"/>
    </row>
    <row r="641" spans="3:3" x14ac:dyDescent="0.25">
      <c r="C641" s="24"/>
    </row>
    <row r="642" spans="3:3" x14ac:dyDescent="0.25">
      <c r="C642" s="24"/>
    </row>
    <row r="643" spans="3:3" x14ac:dyDescent="0.25">
      <c r="C643" s="24"/>
    </row>
    <row r="644" spans="3:3" x14ac:dyDescent="0.25">
      <c r="C644" s="24"/>
    </row>
    <row r="645" spans="3:3" x14ac:dyDescent="0.25">
      <c r="C645" s="24"/>
    </row>
    <row r="646" spans="3:3" x14ac:dyDescent="0.25">
      <c r="C646" s="24"/>
    </row>
    <row r="647" spans="3:3" x14ac:dyDescent="0.25">
      <c r="C647" s="24"/>
    </row>
    <row r="648" spans="3:3" x14ac:dyDescent="0.25">
      <c r="C648" s="24"/>
    </row>
    <row r="649" spans="3:3" x14ac:dyDescent="0.25">
      <c r="C649" s="24"/>
    </row>
    <row r="650" spans="3:3" x14ac:dyDescent="0.25">
      <c r="C650" s="24"/>
    </row>
    <row r="651" spans="3:3" x14ac:dyDescent="0.25">
      <c r="C651" s="24"/>
    </row>
    <row r="652" spans="3:3" x14ac:dyDescent="0.25">
      <c r="C652" s="24"/>
    </row>
    <row r="653" spans="3:3" x14ac:dyDescent="0.25">
      <c r="C653" s="24"/>
    </row>
    <row r="654" spans="3:3" x14ac:dyDescent="0.25">
      <c r="C654" s="24"/>
    </row>
    <row r="655" spans="3:3" x14ac:dyDescent="0.25">
      <c r="C655" s="24"/>
    </row>
    <row r="656" spans="3:3" x14ac:dyDescent="0.25">
      <c r="C656" s="24"/>
    </row>
    <row r="657" spans="3:3" x14ac:dyDescent="0.25">
      <c r="C657" s="24"/>
    </row>
    <row r="658" spans="3:3" x14ac:dyDescent="0.25">
      <c r="C658" s="24"/>
    </row>
    <row r="659" spans="3:3" x14ac:dyDescent="0.25">
      <c r="C659" s="24"/>
    </row>
    <row r="660" spans="3:3" x14ac:dyDescent="0.25">
      <c r="C660" s="24"/>
    </row>
    <row r="661" spans="3:3" x14ac:dyDescent="0.25">
      <c r="C661" s="24"/>
    </row>
    <row r="662" spans="3:3" x14ac:dyDescent="0.25">
      <c r="C662" s="24"/>
    </row>
    <row r="663" spans="3:3" x14ac:dyDescent="0.25">
      <c r="C663" s="24"/>
    </row>
    <row r="664" spans="3:3" x14ac:dyDescent="0.25">
      <c r="C664" s="24"/>
    </row>
    <row r="665" spans="3:3" x14ac:dyDescent="0.25">
      <c r="C665" s="24"/>
    </row>
    <row r="666" spans="3:3" x14ac:dyDescent="0.25">
      <c r="C666" s="24"/>
    </row>
    <row r="667" spans="3:3" x14ac:dyDescent="0.25">
      <c r="C667" s="24"/>
    </row>
    <row r="668" spans="3:3" x14ac:dyDescent="0.25">
      <c r="C668" s="24"/>
    </row>
    <row r="669" spans="3:3" x14ac:dyDescent="0.25">
      <c r="C669" s="24"/>
    </row>
    <row r="670" spans="3:3" x14ac:dyDescent="0.25">
      <c r="C670" s="24"/>
    </row>
    <row r="671" spans="3:3" x14ac:dyDescent="0.25">
      <c r="C671" s="24"/>
    </row>
    <row r="672" spans="3:3" x14ac:dyDescent="0.25">
      <c r="C672" s="24"/>
    </row>
    <row r="673" spans="3:3" x14ac:dyDescent="0.25">
      <c r="C673" s="24"/>
    </row>
    <row r="674" spans="3:3" x14ac:dyDescent="0.25">
      <c r="C674" s="24"/>
    </row>
    <row r="675" spans="3:3" x14ac:dyDescent="0.25">
      <c r="C675" s="24"/>
    </row>
    <row r="676" spans="3:3" x14ac:dyDescent="0.25">
      <c r="C676" s="24"/>
    </row>
    <row r="677" spans="3:3" x14ac:dyDescent="0.25">
      <c r="C677" s="24"/>
    </row>
    <row r="678" spans="3:3" x14ac:dyDescent="0.25">
      <c r="C678" s="24"/>
    </row>
    <row r="679" spans="3:3" x14ac:dyDescent="0.25">
      <c r="C679" s="24"/>
    </row>
    <row r="680" spans="3:3" x14ac:dyDescent="0.25">
      <c r="C680" s="24"/>
    </row>
    <row r="681" spans="3:3" x14ac:dyDescent="0.25">
      <c r="C681" s="24"/>
    </row>
    <row r="682" spans="3:3" x14ac:dyDescent="0.25">
      <c r="C682" s="24"/>
    </row>
    <row r="683" spans="3:3" x14ac:dyDescent="0.25">
      <c r="C683" s="24"/>
    </row>
    <row r="684" spans="3:3" x14ac:dyDescent="0.25">
      <c r="C684" s="24"/>
    </row>
    <row r="685" spans="3:3" x14ac:dyDescent="0.25">
      <c r="C685" s="24"/>
    </row>
    <row r="686" spans="3:3" x14ac:dyDescent="0.25">
      <c r="C686" s="24"/>
    </row>
    <row r="687" spans="3:3" x14ac:dyDescent="0.25">
      <c r="C687" s="24"/>
    </row>
    <row r="688" spans="3:3" x14ac:dyDescent="0.25">
      <c r="C688" s="24"/>
    </row>
    <row r="689" spans="3:3" x14ac:dyDescent="0.25">
      <c r="C689" s="24"/>
    </row>
    <row r="690" spans="3:3" x14ac:dyDescent="0.25">
      <c r="C690" s="24"/>
    </row>
    <row r="691" spans="3:3" x14ac:dyDescent="0.25">
      <c r="C691" s="24"/>
    </row>
    <row r="692" spans="3:3" x14ac:dyDescent="0.25">
      <c r="C692" s="24"/>
    </row>
    <row r="693" spans="3:3" x14ac:dyDescent="0.25">
      <c r="C693" s="24"/>
    </row>
    <row r="694" spans="3:3" x14ac:dyDescent="0.25">
      <c r="C694" s="24"/>
    </row>
    <row r="695" spans="3:3" x14ac:dyDescent="0.25">
      <c r="C695" s="24"/>
    </row>
    <row r="696" spans="3:3" x14ac:dyDescent="0.25">
      <c r="C696" s="24"/>
    </row>
    <row r="697" spans="3:3" x14ac:dyDescent="0.25">
      <c r="C697" s="24"/>
    </row>
    <row r="698" spans="3:3" x14ac:dyDescent="0.25">
      <c r="C698" s="24"/>
    </row>
    <row r="699" spans="3:3" x14ac:dyDescent="0.25">
      <c r="C699" s="24"/>
    </row>
    <row r="700" spans="3:3" x14ac:dyDescent="0.25">
      <c r="C700" s="24"/>
    </row>
    <row r="701" spans="3:3" x14ac:dyDescent="0.25">
      <c r="C701" s="24"/>
    </row>
    <row r="702" spans="3:3" x14ac:dyDescent="0.25">
      <c r="C702" s="24"/>
    </row>
    <row r="703" spans="3:3" x14ac:dyDescent="0.25">
      <c r="C703" s="24"/>
    </row>
    <row r="704" spans="3:3" x14ac:dyDescent="0.25">
      <c r="C704" s="24"/>
    </row>
    <row r="705" spans="3:3" x14ac:dyDescent="0.25">
      <c r="C705" s="24"/>
    </row>
    <row r="706" spans="3:3" x14ac:dyDescent="0.25">
      <c r="C706" s="24"/>
    </row>
    <row r="707" spans="3:3" x14ac:dyDescent="0.25">
      <c r="C707" s="24"/>
    </row>
    <row r="708" spans="3:3" x14ac:dyDescent="0.25">
      <c r="C708" s="24"/>
    </row>
    <row r="709" spans="3:3" x14ac:dyDescent="0.25">
      <c r="C709" s="24"/>
    </row>
    <row r="710" spans="3:3" x14ac:dyDescent="0.25">
      <c r="C710" s="24"/>
    </row>
    <row r="711" spans="3:3" x14ac:dyDescent="0.25">
      <c r="C711" s="24"/>
    </row>
    <row r="712" spans="3:3" x14ac:dyDescent="0.25">
      <c r="C712" s="24"/>
    </row>
    <row r="713" spans="3:3" x14ac:dyDescent="0.25">
      <c r="C713" s="24"/>
    </row>
    <row r="714" spans="3:3" x14ac:dyDescent="0.25">
      <c r="C714" s="24"/>
    </row>
    <row r="715" spans="3:3" x14ac:dyDescent="0.25">
      <c r="C715" s="24"/>
    </row>
    <row r="716" spans="3:3" x14ac:dyDescent="0.25">
      <c r="C716" s="24"/>
    </row>
    <row r="717" spans="3:3" x14ac:dyDescent="0.25">
      <c r="C717" s="24"/>
    </row>
    <row r="718" spans="3:3" x14ac:dyDescent="0.25">
      <c r="C718" s="24"/>
    </row>
    <row r="719" spans="3:3" x14ac:dyDescent="0.25">
      <c r="C719" s="24"/>
    </row>
    <row r="720" spans="3:3" x14ac:dyDescent="0.25">
      <c r="C720" s="24"/>
    </row>
    <row r="721" spans="3:3" x14ac:dyDescent="0.25">
      <c r="C721" s="24"/>
    </row>
    <row r="722" spans="3:3" x14ac:dyDescent="0.25">
      <c r="C722" s="24"/>
    </row>
    <row r="723" spans="3:3" x14ac:dyDescent="0.25">
      <c r="C723" s="24"/>
    </row>
    <row r="724" spans="3:3" x14ac:dyDescent="0.25">
      <c r="C724" s="24"/>
    </row>
    <row r="725" spans="3:3" x14ac:dyDescent="0.25">
      <c r="C725" s="24"/>
    </row>
    <row r="726" spans="3:3" x14ac:dyDescent="0.25">
      <c r="C726" s="24"/>
    </row>
    <row r="727" spans="3:3" x14ac:dyDescent="0.25">
      <c r="C727" s="24"/>
    </row>
    <row r="728" spans="3:3" x14ac:dyDescent="0.25">
      <c r="C728" s="24"/>
    </row>
    <row r="729" spans="3:3" x14ac:dyDescent="0.25">
      <c r="C729" s="24"/>
    </row>
    <row r="730" spans="3:3" x14ac:dyDescent="0.25">
      <c r="C730" s="24"/>
    </row>
    <row r="731" spans="3:3" x14ac:dyDescent="0.25">
      <c r="C731" s="24"/>
    </row>
    <row r="732" spans="3:3" x14ac:dyDescent="0.25">
      <c r="C732" s="24"/>
    </row>
    <row r="733" spans="3:3" x14ac:dyDescent="0.25">
      <c r="C733" s="24"/>
    </row>
    <row r="734" spans="3:3" x14ac:dyDescent="0.25">
      <c r="C734" s="24"/>
    </row>
    <row r="735" spans="3:3" x14ac:dyDescent="0.25">
      <c r="C735" s="24"/>
    </row>
    <row r="736" spans="3:3" x14ac:dyDescent="0.25">
      <c r="C736" s="24"/>
    </row>
    <row r="737" spans="3:3" x14ac:dyDescent="0.25">
      <c r="C737" s="24"/>
    </row>
    <row r="738" spans="3:3" x14ac:dyDescent="0.25">
      <c r="C738" s="24"/>
    </row>
    <row r="739" spans="3:3" x14ac:dyDescent="0.25">
      <c r="C739" s="24"/>
    </row>
    <row r="740" spans="3:3" x14ac:dyDescent="0.25">
      <c r="C740" s="24"/>
    </row>
    <row r="741" spans="3:3" x14ac:dyDescent="0.25">
      <c r="C741" s="24"/>
    </row>
    <row r="742" spans="3:3" x14ac:dyDescent="0.25">
      <c r="C742" s="24"/>
    </row>
    <row r="743" spans="3:3" x14ac:dyDescent="0.25">
      <c r="C743" s="24"/>
    </row>
    <row r="744" spans="3:3" x14ac:dyDescent="0.25">
      <c r="C744" s="24"/>
    </row>
    <row r="745" spans="3:3" x14ac:dyDescent="0.25">
      <c r="C745" s="24"/>
    </row>
    <row r="746" spans="3:3" x14ac:dyDescent="0.25">
      <c r="C746" s="24"/>
    </row>
    <row r="747" spans="3:3" x14ac:dyDescent="0.25">
      <c r="C747" s="24"/>
    </row>
    <row r="748" spans="3:3" x14ac:dyDescent="0.25">
      <c r="C748" s="24"/>
    </row>
    <row r="749" spans="3:3" x14ac:dyDescent="0.25">
      <c r="C749" s="24"/>
    </row>
    <row r="750" spans="3:3" x14ac:dyDescent="0.25">
      <c r="C750" s="24"/>
    </row>
    <row r="751" spans="3:3" x14ac:dyDescent="0.25">
      <c r="C751" s="24"/>
    </row>
    <row r="752" spans="3:3" x14ac:dyDescent="0.25">
      <c r="C752" s="24"/>
    </row>
    <row r="753" spans="3:3" x14ac:dyDescent="0.25">
      <c r="C753" s="24"/>
    </row>
    <row r="754" spans="3:3" x14ac:dyDescent="0.25">
      <c r="C754" s="24"/>
    </row>
    <row r="755" spans="3:3" x14ac:dyDescent="0.25">
      <c r="C755" s="24"/>
    </row>
    <row r="756" spans="3:3" x14ac:dyDescent="0.25">
      <c r="C756" s="24"/>
    </row>
    <row r="757" spans="3:3" x14ac:dyDescent="0.25">
      <c r="C757" s="24"/>
    </row>
    <row r="758" spans="3:3" x14ac:dyDescent="0.25">
      <c r="C758" s="24"/>
    </row>
    <row r="759" spans="3:3" x14ac:dyDescent="0.25">
      <c r="C759" s="24"/>
    </row>
    <row r="760" spans="3:3" x14ac:dyDescent="0.25">
      <c r="C760" s="24"/>
    </row>
    <row r="761" spans="3:3" x14ac:dyDescent="0.25">
      <c r="C761" s="24"/>
    </row>
    <row r="762" spans="3:3" x14ac:dyDescent="0.25">
      <c r="C762" s="24"/>
    </row>
    <row r="763" spans="3:3" x14ac:dyDescent="0.25">
      <c r="C763" s="24"/>
    </row>
    <row r="764" spans="3:3" x14ac:dyDescent="0.25">
      <c r="C764" s="24"/>
    </row>
    <row r="765" spans="3:3" x14ac:dyDescent="0.25">
      <c r="C765" s="24"/>
    </row>
    <row r="766" spans="3:3" x14ac:dyDescent="0.25">
      <c r="C766" s="24"/>
    </row>
    <row r="767" spans="3:3" x14ac:dyDescent="0.25">
      <c r="C767" s="24"/>
    </row>
    <row r="768" spans="3:3" x14ac:dyDescent="0.25">
      <c r="C768" s="24"/>
    </row>
    <row r="769" spans="3:3" x14ac:dyDescent="0.25">
      <c r="C769" s="24"/>
    </row>
    <row r="770" spans="3:3" x14ac:dyDescent="0.25">
      <c r="C770" s="24"/>
    </row>
    <row r="771" spans="3:3" x14ac:dyDescent="0.25">
      <c r="C771" s="24"/>
    </row>
    <row r="772" spans="3:3" x14ac:dyDescent="0.25">
      <c r="C772" s="24"/>
    </row>
    <row r="773" spans="3:3" x14ac:dyDescent="0.25">
      <c r="C773" s="24"/>
    </row>
    <row r="774" spans="3:3" x14ac:dyDescent="0.25">
      <c r="C774" s="24"/>
    </row>
    <row r="775" spans="3:3" x14ac:dyDescent="0.25">
      <c r="C775" s="24"/>
    </row>
    <row r="776" spans="3:3" x14ac:dyDescent="0.25">
      <c r="C776" s="24"/>
    </row>
    <row r="777" spans="3:3" x14ac:dyDescent="0.25">
      <c r="C777" s="24"/>
    </row>
    <row r="778" spans="3:3" x14ac:dyDescent="0.25">
      <c r="C778" s="24"/>
    </row>
    <row r="779" spans="3:3" x14ac:dyDescent="0.25">
      <c r="C779" s="24"/>
    </row>
    <row r="780" spans="3:3" x14ac:dyDescent="0.25">
      <c r="C780" s="24"/>
    </row>
    <row r="781" spans="3:3" x14ac:dyDescent="0.25">
      <c r="C781" s="24"/>
    </row>
    <row r="782" spans="3:3" x14ac:dyDescent="0.25">
      <c r="C782" s="24"/>
    </row>
    <row r="783" spans="3:3" x14ac:dyDescent="0.25">
      <c r="C783" s="24"/>
    </row>
    <row r="784" spans="3:3" x14ac:dyDescent="0.25">
      <c r="C784" s="24"/>
    </row>
    <row r="785" spans="3:3" x14ac:dyDescent="0.25">
      <c r="C785" s="24"/>
    </row>
    <row r="786" spans="3:3" x14ac:dyDescent="0.25">
      <c r="C786" s="24"/>
    </row>
    <row r="787" spans="3:3" x14ac:dyDescent="0.25">
      <c r="C787" s="24"/>
    </row>
    <row r="788" spans="3:3" x14ac:dyDescent="0.25">
      <c r="C788" s="24"/>
    </row>
    <row r="789" spans="3:3" x14ac:dyDescent="0.25">
      <c r="C789" s="24"/>
    </row>
    <row r="790" spans="3:3" x14ac:dyDescent="0.25">
      <c r="C790" s="24"/>
    </row>
    <row r="791" spans="3:3" x14ac:dyDescent="0.25">
      <c r="C791" s="24"/>
    </row>
    <row r="792" spans="3:3" x14ac:dyDescent="0.25">
      <c r="C792" s="24"/>
    </row>
    <row r="793" spans="3:3" x14ac:dyDescent="0.25">
      <c r="C793" s="24"/>
    </row>
    <row r="794" spans="3:3" x14ac:dyDescent="0.25">
      <c r="C794" s="24"/>
    </row>
    <row r="795" spans="3:3" x14ac:dyDescent="0.25">
      <c r="C795" s="24"/>
    </row>
    <row r="796" spans="3:3" x14ac:dyDescent="0.25">
      <c r="C796" s="24"/>
    </row>
    <row r="797" spans="3:3" x14ac:dyDescent="0.25">
      <c r="C797" s="24"/>
    </row>
    <row r="798" spans="3:3" x14ac:dyDescent="0.25">
      <c r="C798" s="24"/>
    </row>
    <row r="799" spans="3:3" x14ac:dyDescent="0.25">
      <c r="C799" s="24"/>
    </row>
    <row r="800" spans="3:3" x14ac:dyDescent="0.25">
      <c r="C800" s="24"/>
    </row>
    <row r="801" spans="3:3" x14ac:dyDescent="0.25">
      <c r="C801" s="24"/>
    </row>
    <row r="802" spans="3:3" x14ac:dyDescent="0.25">
      <c r="C802" s="24"/>
    </row>
    <row r="803" spans="3:3" x14ac:dyDescent="0.25">
      <c r="C803" s="24"/>
    </row>
    <row r="804" spans="3:3" x14ac:dyDescent="0.25">
      <c r="C804" s="24"/>
    </row>
    <row r="805" spans="3:3" x14ac:dyDescent="0.25">
      <c r="C805" s="24"/>
    </row>
    <row r="806" spans="3:3" x14ac:dyDescent="0.25">
      <c r="C806" s="24"/>
    </row>
    <row r="807" spans="3:3" x14ac:dyDescent="0.25">
      <c r="C807" s="24"/>
    </row>
    <row r="808" spans="3:3" x14ac:dyDescent="0.25">
      <c r="C808" s="24"/>
    </row>
    <row r="809" spans="3:3" x14ac:dyDescent="0.25">
      <c r="C809" s="24"/>
    </row>
    <row r="810" spans="3:3" x14ac:dyDescent="0.25">
      <c r="C810" s="24"/>
    </row>
    <row r="811" spans="3:3" x14ac:dyDescent="0.25">
      <c r="C811" s="24"/>
    </row>
    <row r="812" spans="3:3" x14ac:dyDescent="0.25">
      <c r="C812" s="24"/>
    </row>
    <row r="813" spans="3:3" x14ac:dyDescent="0.25">
      <c r="C813" s="24"/>
    </row>
    <row r="814" spans="3:3" x14ac:dyDescent="0.25">
      <c r="C814" s="24"/>
    </row>
    <row r="815" spans="3:3" x14ac:dyDescent="0.25">
      <c r="C815" s="24"/>
    </row>
    <row r="816" spans="3:3" x14ac:dyDescent="0.25">
      <c r="C816" s="24"/>
    </row>
    <row r="817" spans="3:3" x14ac:dyDescent="0.25">
      <c r="C817" s="24"/>
    </row>
    <row r="818" spans="3:3" x14ac:dyDescent="0.25">
      <c r="C818" s="24"/>
    </row>
    <row r="819" spans="3:3" x14ac:dyDescent="0.25">
      <c r="C819" s="24"/>
    </row>
    <row r="820" spans="3:3" x14ac:dyDescent="0.25">
      <c r="C820" s="24"/>
    </row>
    <row r="821" spans="3:3" x14ac:dyDescent="0.25">
      <c r="C821" s="24"/>
    </row>
    <row r="822" spans="3:3" x14ac:dyDescent="0.25">
      <c r="C822" s="24"/>
    </row>
    <row r="823" spans="3:3" x14ac:dyDescent="0.25">
      <c r="C823" s="24"/>
    </row>
    <row r="824" spans="3:3" x14ac:dyDescent="0.25">
      <c r="C824" s="24"/>
    </row>
    <row r="825" spans="3:3" x14ac:dyDescent="0.25">
      <c r="C825" s="24"/>
    </row>
    <row r="826" spans="3:3" x14ac:dyDescent="0.25">
      <c r="C826" s="24"/>
    </row>
    <row r="827" spans="3:3" x14ac:dyDescent="0.25">
      <c r="C827" s="24"/>
    </row>
    <row r="828" spans="3:3" x14ac:dyDescent="0.25">
      <c r="C828" s="24"/>
    </row>
    <row r="829" spans="3:3" x14ac:dyDescent="0.25">
      <c r="C829" s="24"/>
    </row>
    <row r="830" spans="3:3" x14ac:dyDescent="0.25">
      <c r="C830" s="24"/>
    </row>
    <row r="831" spans="3:3" x14ac:dyDescent="0.25">
      <c r="C831" s="24"/>
    </row>
    <row r="832" spans="3:3" x14ac:dyDescent="0.25">
      <c r="C832" s="24"/>
    </row>
    <row r="833" spans="3:3" x14ac:dyDescent="0.25">
      <c r="C833" s="24"/>
    </row>
    <row r="834" spans="3:3" x14ac:dyDescent="0.25">
      <c r="C834" s="24"/>
    </row>
    <row r="835" spans="3:3" x14ac:dyDescent="0.25">
      <c r="C835" s="24"/>
    </row>
    <row r="836" spans="3:3" x14ac:dyDescent="0.25">
      <c r="C836" s="24"/>
    </row>
    <row r="837" spans="3:3" x14ac:dyDescent="0.25">
      <c r="C837" s="24"/>
    </row>
    <row r="838" spans="3:3" x14ac:dyDescent="0.25">
      <c r="C838" s="24"/>
    </row>
    <row r="839" spans="3:3" x14ac:dyDescent="0.25">
      <c r="C839" s="24"/>
    </row>
    <row r="840" spans="3:3" x14ac:dyDescent="0.25">
      <c r="C840" s="24"/>
    </row>
    <row r="841" spans="3:3" x14ac:dyDescent="0.25">
      <c r="C841" s="24"/>
    </row>
    <row r="842" spans="3:3" x14ac:dyDescent="0.25">
      <c r="C842" s="24"/>
    </row>
    <row r="843" spans="3:3" x14ac:dyDescent="0.25">
      <c r="C843" s="24"/>
    </row>
    <row r="844" spans="3:3" x14ac:dyDescent="0.25">
      <c r="C844" s="24"/>
    </row>
    <row r="845" spans="3:3" x14ac:dyDescent="0.25">
      <c r="C845" s="24"/>
    </row>
    <row r="846" spans="3:3" x14ac:dyDescent="0.25">
      <c r="C846" s="24"/>
    </row>
    <row r="847" spans="3:3" x14ac:dyDescent="0.25">
      <c r="C847" s="24"/>
    </row>
    <row r="848" spans="3:3" x14ac:dyDescent="0.25">
      <c r="C848" s="24"/>
    </row>
    <row r="849" spans="3:3" x14ac:dyDescent="0.25">
      <c r="C849" s="24"/>
    </row>
    <row r="850" spans="3:3" x14ac:dyDescent="0.25">
      <c r="C850" s="24"/>
    </row>
    <row r="851" spans="3:3" x14ac:dyDescent="0.25">
      <c r="C851" s="24"/>
    </row>
    <row r="852" spans="3:3" x14ac:dyDescent="0.25">
      <c r="C852" s="24"/>
    </row>
    <row r="853" spans="3:3" x14ac:dyDescent="0.25">
      <c r="C853" s="24"/>
    </row>
    <row r="854" spans="3:3" x14ac:dyDescent="0.25">
      <c r="C854" s="24"/>
    </row>
    <row r="855" spans="3:3" x14ac:dyDescent="0.25">
      <c r="C855" s="24"/>
    </row>
    <row r="856" spans="3:3" x14ac:dyDescent="0.25">
      <c r="C856" s="24"/>
    </row>
    <row r="857" spans="3:3" x14ac:dyDescent="0.25">
      <c r="C857" s="24"/>
    </row>
    <row r="858" spans="3:3" x14ac:dyDescent="0.25">
      <c r="C858" s="24"/>
    </row>
    <row r="859" spans="3:3" x14ac:dyDescent="0.25">
      <c r="C859" s="24"/>
    </row>
    <row r="860" spans="3:3" x14ac:dyDescent="0.25">
      <c r="C860" s="24"/>
    </row>
    <row r="861" spans="3:3" x14ac:dyDescent="0.25">
      <c r="C861" s="24"/>
    </row>
    <row r="862" spans="3:3" x14ac:dyDescent="0.25">
      <c r="C862" s="24"/>
    </row>
    <row r="863" spans="3:3" x14ac:dyDescent="0.25">
      <c r="C863" s="24"/>
    </row>
    <row r="864" spans="3:3" x14ac:dyDescent="0.25">
      <c r="C864" s="24"/>
    </row>
    <row r="865" spans="3:3" x14ac:dyDescent="0.25">
      <c r="C865" s="24"/>
    </row>
    <row r="866" spans="3:3" x14ac:dyDescent="0.25">
      <c r="C866" s="24"/>
    </row>
    <row r="867" spans="3:3" x14ac:dyDescent="0.25">
      <c r="C867" s="24"/>
    </row>
    <row r="868" spans="3:3" x14ac:dyDescent="0.25">
      <c r="C868" s="24"/>
    </row>
    <row r="869" spans="3:3" x14ac:dyDescent="0.25">
      <c r="C869" s="24"/>
    </row>
    <row r="870" spans="3:3" x14ac:dyDescent="0.25">
      <c r="C870" s="24"/>
    </row>
    <row r="871" spans="3:3" x14ac:dyDescent="0.25">
      <c r="C871" s="24"/>
    </row>
    <row r="872" spans="3:3" x14ac:dyDescent="0.25">
      <c r="C872" s="24"/>
    </row>
    <row r="873" spans="3:3" x14ac:dyDescent="0.25">
      <c r="C873" s="24"/>
    </row>
    <row r="874" spans="3:3" x14ac:dyDescent="0.25">
      <c r="C874" s="24"/>
    </row>
    <row r="875" spans="3:3" x14ac:dyDescent="0.25">
      <c r="C875" s="24"/>
    </row>
    <row r="876" spans="3:3" x14ac:dyDescent="0.25">
      <c r="C876" s="24"/>
    </row>
    <row r="877" spans="3:3" x14ac:dyDescent="0.25">
      <c r="C877" s="24"/>
    </row>
    <row r="878" spans="3:3" x14ac:dyDescent="0.25">
      <c r="C878" s="24"/>
    </row>
    <row r="879" spans="3:3" x14ac:dyDescent="0.25">
      <c r="C879" s="24"/>
    </row>
    <row r="880" spans="3:3" x14ac:dyDescent="0.25">
      <c r="C880" s="24"/>
    </row>
    <row r="881" spans="3:3" x14ac:dyDescent="0.25">
      <c r="C881" s="24"/>
    </row>
    <row r="882" spans="3:3" x14ac:dyDescent="0.25">
      <c r="C882" s="24"/>
    </row>
    <row r="883" spans="3:3" x14ac:dyDescent="0.25">
      <c r="C883" s="24"/>
    </row>
    <row r="884" spans="3:3" x14ac:dyDescent="0.25">
      <c r="C884" s="24"/>
    </row>
    <row r="885" spans="3:3" x14ac:dyDescent="0.25">
      <c r="C885" s="24"/>
    </row>
    <row r="886" spans="3:3" x14ac:dyDescent="0.25">
      <c r="C886" s="24"/>
    </row>
    <row r="887" spans="3:3" x14ac:dyDescent="0.25">
      <c r="C887" s="24"/>
    </row>
    <row r="888" spans="3:3" x14ac:dyDescent="0.25">
      <c r="C888" s="24"/>
    </row>
    <row r="889" spans="3:3" x14ac:dyDescent="0.25">
      <c r="C889" s="24"/>
    </row>
    <row r="890" spans="3:3" x14ac:dyDescent="0.25">
      <c r="C890" s="24"/>
    </row>
    <row r="891" spans="3:3" x14ac:dyDescent="0.25">
      <c r="C891" s="24"/>
    </row>
    <row r="892" spans="3:3" x14ac:dyDescent="0.25">
      <c r="C892" s="24"/>
    </row>
    <row r="893" spans="3:3" x14ac:dyDescent="0.25">
      <c r="C893" s="24"/>
    </row>
    <row r="894" spans="3:3" x14ac:dyDescent="0.25">
      <c r="C894" s="24"/>
    </row>
    <row r="895" spans="3:3" x14ac:dyDescent="0.25">
      <c r="C895" s="24"/>
    </row>
    <row r="896" spans="3:3" x14ac:dyDescent="0.25">
      <c r="C896" s="24"/>
    </row>
    <row r="897" spans="3:3" x14ac:dyDescent="0.25">
      <c r="C897" s="24"/>
    </row>
    <row r="898" spans="3:3" x14ac:dyDescent="0.25">
      <c r="C898" s="24"/>
    </row>
    <row r="899" spans="3:3" x14ac:dyDescent="0.25">
      <c r="C899" s="24"/>
    </row>
    <row r="900" spans="3:3" x14ac:dyDescent="0.25">
      <c r="C900" s="24"/>
    </row>
    <row r="901" spans="3:3" x14ac:dyDescent="0.25">
      <c r="C901" s="24"/>
    </row>
    <row r="902" spans="3:3" x14ac:dyDescent="0.25">
      <c r="C902" s="24"/>
    </row>
    <row r="903" spans="3:3" x14ac:dyDescent="0.25">
      <c r="C903" s="24"/>
    </row>
    <row r="904" spans="3:3" x14ac:dyDescent="0.25">
      <c r="C904" s="24"/>
    </row>
    <row r="905" spans="3:3" x14ac:dyDescent="0.25">
      <c r="C905" s="24"/>
    </row>
    <row r="906" spans="3:3" x14ac:dyDescent="0.25">
      <c r="C906" s="24"/>
    </row>
    <row r="907" spans="3:3" x14ac:dyDescent="0.25">
      <c r="C907" s="24"/>
    </row>
    <row r="908" spans="3:3" x14ac:dyDescent="0.25">
      <c r="C908" s="24"/>
    </row>
    <row r="909" spans="3:3" x14ac:dyDescent="0.25">
      <c r="C909" s="24"/>
    </row>
    <row r="910" spans="3:3" x14ac:dyDescent="0.25">
      <c r="C910" s="24"/>
    </row>
    <row r="911" spans="3:3" x14ac:dyDescent="0.25">
      <c r="C911" s="24"/>
    </row>
    <row r="912" spans="3:3" x14ac:dyDescent="0.25">
      <c r="C912" s="24"/>
    </row>
    <row r="913" spans="3:3" x14ac:dyDescent="0.25">
      <c r="C913" s="24"/>
    </row>
    <row r="914" spans="3:3" x14ac:dyDescent="0.25">
      <c r="C914" s="24"/>
    </row>
    <row r="915" spans="3:3" x14ac:dyDescent="0.25">
      <c r="C915" s="24"/>
    </row>
    <row r="916" spans="3:3" x14ac:dyDescent="0.25">
      <c r="C916" s="24"/>
    </row>
    <row r="917" spans="3:3" x14ac:dyDescent="0.25">
      <c r="C917" s="24"/>
    </row>
    <row r="918" spans="3:3" x14ac:dyDescent="0.25">
      <c r="C918" s="24"/>
    </row>
    <row r="919" spans="3:3" x14ac:dyDescent="0.25">
      <c r="C919" s="24"/>
    </row>
    <row r="920" spans="3:3" x14ac:dyDescent="0.25">
      <c r="C920" s="24"/>
    </row>
    <row r="921" spans="3:3" x14ac:dyDescent="0.25">
      <c r="C921" s="24"/>
    </row>
    <row r="922" spans="3:3" x14ac:dyDescent="0.25">
      <c r="C922" s="24"/>
    </row>
    <row r="923" spans="3:3" x14ac:dyDescent="0.25">
      <c r="C923" s="24"/>
    </row>
    <row r="924" spans="3:3" x14ac:dyDescent="0.25">
      <c r="C924" s="24"/>
    </row>
    <row r="925" spans="3:3" x14ac:dyDescent="0.25">
      <c r="C925" s="24"/>
    </row>
    <row r="926" spans="3:3" x14ac:dyDescent="0.25">
      <c r="C926" s="24"/>
    </row>
    <row r="927" spans="3:3" x14ac:dyDescent="0.25">
      <c r="C927" s="24"/>
    </row>
    <row r="928" spans="3:3" x14ac:dyDescent="0.25">
      <c r="C928" s="24"/>
    </row>
    <row r="929" spans="3:3" x14ac:dyDescent="0.25">
      <c r="C929" s="24"/>
    </row>
    <row r="930" spans="3:3" x14ac:dyDescent="0.25">
      <c r="C930" s="24"/>
    </row>
    <row r="931" spans="3:3" x14ac:dyDescent="0.25">
      <c r="C931" s="24"/>
    </row>
    <row r="932" spans="3:3" x14ac:dyDescent="0.25">
      <c r="C932" s="24"/>
    </row>
    <row r="933" spans="3:3" x14ac:dyDescent="0.25">
      <c r="C933" s="24"/>
    </row>
    <row r="934" spans="3:3" x14ac:dyDescent="0.25">
      <c r="C934" s="24"/>
    </row>
    <row r="935" spans="3:3" x14ac:dyDescent="0.25">
      <c r="C935" s="24"/>
    </row>
    <row r="936" spans="3:3" x14ac:dyDescent="0.25">
      <c r="C936" s="24"/>
    </row>
    <row r="937" spans="3:3" x14ac:dyDescent="0.25">
      <c r="C937" s="24"/>
    </row>
    <row r="938" spans="3:3" x14ac:dyDescent="0.25">
      <c r="C938" s="24"/>
    </row>
    <row r="939" spans="3:3" x14ac:dyDescent="0.25">
      <c r="C939" s="24"/>
    </row>
    <row r="940" spans="3:3" x14ac:dyDescent="0.25">
      <c r="C940" s="24"/>
    </row>
    <row r="941" spans="3:3" x14ac:dyDescent="0.25">
      <c r="C941" s="24"/>
    </row>
    <row r="942" spans="3:3" x14ac:dyDescent="0.25">
      <c r="C942" s="24"/>
    </row>
    <row r="943" spans="3:3" x14ac:dyDescent="0.25">
      <c r="C943" s="24"/>
    </row>
    <row r="944" spans="3:3" x14ac:dyDescent="0.25">
      <c r="C944" s="24"/>
    </row>
    <row r="945" spans="3:3" x14ac:dyDescent="0.25">
      <c r="C945" s="24"/>
    </row>
    <row r="946" spans="3:3" x14ac:dyDescent="0.25">
      <c r="C946" s="24"/>
    </row>
    <row r="947" spans="3:3" x14ac:dyDescent="0.25">
      <c r="C947" s="24"/>
    </row>
    <row r="948" spans="3:3" x14ac:dyDescent="0.25">
      <c r="C948" s="24"/>
    </row>
    <row r="949" spans="3:3" x14ac:dyDescent="0.25">
      <c r="C949" s="24"/>
    </row>
    <row r="950" spans="3:3" x14ac:dyDescent="0.25">
      <c r="C950" s="24"/>
    </row>
    <row r="951" spans="3:3" x14ac:dyDescent="0.25">
      <c r="C951" s="24"/>
    </row>
    <row r="952" spans="3:3" x14ac:dyDescent="0.25">
      <c r="C952" s="24"/>
    </row>
    <row r="953" spans="3:3" x14ac:dyDescent="0.25">
      <c r="C953" s="24"/>
    </row>
    <row r="954" spans="3:3" x14ac:dyDescent="0.25">
      <c r="C954" s="24"/>
    </row>
    <row r="955" spans="3:3" x14ac:dyDescent="0.25">
      <c r="C955" s="24"/>
    </row>
    <row r="956" spans="3:3" x14ac:dyDescent="0.25">
      <c r="C956" s="24"/>
    </row>
    <row r="957" spans="3:3" x14ac:dyDescent="0.25">
      <c r="C957" s="24"/>
    </row>
    <row r="958" spans="3:3" x14ac:dyDescent="0.25">
      <c r="C958" s="24"/>
    </row>
    <row r="959" spans="3:3" x14ac:dyDescent="0.25">
      <c r="C959" s="24"/>
    </row>
    <row r="960" spans="3:3" x14ac:dyDescent="0.25">
      <c r="C960" s="24"/>
    </row>
    <row r="961" spans="3:3" x14ac:dyDescent="0.25">
      <c r="C961" s="24"/>
    </row>
    <row r="962" spans="3:3" x14ac:dyDescent="0.25">
      <c r="C962" s="24"/>
    </row>
    <row r="963" spans="3:3" x14ac:dyDescent="0.25">
      <c r="C963" s="24"/>
    </row>
    <row r="964" spans="3:3" x14ac:dyDescent="0.25">
      <c r="C964" s="24"/>
    </row>
    <row r="965" spans="3:3" x14ac:dyDescent="0.25">
      <c r="C965" s="24"/>
    </row>
    <row r="966" spans="3:3" x14ac:dyDescent="0.25">
      <c r="C966" s="24"/>
    </row>
    <row r="967" spans="3:3" x14ac:dyDescent="0.25">
      <c r="C967" s="24"/>
    </row>
    <row r="968" spans="3:3" x14ac:dyDescent="0.25">
      <c r="C968" s="24"/>
    </row>
    <row r="969" spans="3:3" x14ac:dyDescent="0.25">
      <c r="C969" s="24"/>
    </row>
    <row r="970" spans="3:3" x14ac:dyDescent="0.25">
      <c r="C970" s="24"/>
    </row>
    <row r="971" spans="3:3" x14ac:dyDescent="0.25">
      <c r="C971" s="24"/>
    </row>
    <row r="972" spans="3:3" x14ac:dyDescent="0.25">
      <c r="C972" s="24"/>
    </row>
    <row r="973" spans="3:3" x14ac:dyDescent="0.25">
      <c r="C973" s="24"/>
    </row>
    <row r="974" spans="3:3" x14ac:dyDescent="0.25">
      <c r="C974" s="24"/>
    </row>
    <row r="975" spans="3:3" x14ac:dyDescent="0.25">
      <c r="C975" s="24"/>
    </row>
    <row r="976" spans="3:3" x14ac:dyDescent="0.25">
      <c r="C976" s="24"/>
    </row>
    <row r="977" spans="3:3" x14ac:dyDescent="0.25">
      <c r="C977" s="24"/>
    </row>
    <row r="978" spans="3:3" x14ac:dyDescent="0.25">
      <c r="C978" s="24"/>
    </row>
    <row r="979" spans="3:3" x14ac:dyDescent="0.25">
      <c r="C979" s="24"/>
    </row>
    <row r="980" spans="3:3" x14ac:dyDescent="0.25">
      <c r="C980" s="24"/>
    </row>
    <row r="981" spans="3:3" x14ac:dyDescent="0.25">
      <c r="C981" s="24"/>
    </row>
    <row r="982" spans="3:3" x14ac:dyDescent="0.25">
      <c r="C982" s="24"/>
    </row>
    <row r="983" spans="3:3" x14ac:dyDescent="0.25">
      <c r="C983" s="24"/>
    </row>
    <row r="984" spans="3:3" x14ac:dyDescent="0.25">
      <c r="C984" s="24"/>
    </row>
    <row r="985" spans="3:3" x14ac:dyDescent="0.25">
      <c r="C985" s="24"/>
    </row>
    <row r="986" spans="3:3" x14ac:dyDescent="0.25">
      <c r="C986" s="24"/>
    </row>
    <row r="987" spans="3:3" x14ac:dyDescent="0.25">
      <c r="C987" s="24"/>
    </row>
    <row r="988" spans="3:3" x14ac:dyDescent="0.25">
      <c r="C988" s="24"/>
    </row>
    <row r="989" spans="3:3" x14ac:dyDescent="0.25">
      <c r="C989" s="24"/>
    </row>
    <row r="990" spans="3:3" x14ac:dyDescent="0.25">
      <c r="C990" s="24"/>
    </row>
    <row r="991" spans="3:3" x14ac:dyDescent="0.25">
      <c r="C991" s="24"/>
    </row>
    <row r="992" spans="3:3" x14ac:dyDescent="0.25">
      <c r="C992" s="24"/>
    </row>
    <row r="993" spans="3:3" x14ac:dyDescent="0.25">
      <c r="C993" s="24"/>
    </row>
    <row r="994" spans="3:3" x14ac:dyDescent="0.25">
      <c r="C994" s="24"/>
    </row>
    <row r="995" spans="3:3" x14ac:dyDescent="0.25">
      <c r="C995" s="24"/>
    </row>
    <row r="996" spans="3:3" x14ac:dyDescent="0.25">
      <c r="C996" s="24"/>
    </row>
    <row r="997" spans="3:3" x14ac:dyDescent="0.25">
      <c r="C997" s="24"/>
    </row>
    <row r="998" spans="3:3" x14ac:dyDescent="0.25">
      <c r="C998" s="24"/>
    </row>
    <row r="999" spans="3:3" x14ac:dyDescent="0.25">
      <c r="C999" s="24"/>
    </row>
    <row r="1000" spans="3:3" x14ac:dyDescent="0.25">
      <c r="C1000" s="24"/>
    </row>
    <row r="1001" spans="3:3" x14ac:dyDescent="0.25">
      <c r="C1001" s="24"/>
    </row>
    <row r="1002" spans="3:3" x14ac:dyDescent="0.25">
      <c r="C1002" s="24"/>
    </row>
    <row r="1003" spans="3:3" x14ac:dyDescent="0.25">
      <c r="C1003" s="24"/>
    </row>
    <row r="1004" spans="3:3" x14ac:dyDescent="0.25">
      <c r="C1004" s="24"/>
    </row>
    <row r="1005" spans="3:3" x14ac:dyDescent="0.25">
      <c r="C1005" s="24"/>
    </row>
    <row r="1006" spans="3:3" x14ac:dyDescent="0.25">
      <c r="C1006" s="24"/>
    </row>
  </sheetData>
  <mergeCells count="1">
    <mergeCell ref="D2:F2"/>
  </mergeCells>
  <conditionalFormatting sqref="D5:D96">
    <cfRule type="colorScale" priority="18">
      <colorScale>
        <cfvo type="min"/>
        <cfvo type="percentile" val="50"/>
        <cfvo type="max"/>
        <color rgb="FF63BE7B"/>
        <color rgb="FFFCFCFF"/>
        <color rgb="FFF8696B"/>
      </colorScale>
    </cfRule>
  </conditionalFormatting>
  <conditionalFormatting sqref="E5:E96">
    <cfRule type="colorScale" priority="17">
      <colorScale>
        <cfvo type="min"/>
        <cfvo type="percentile" val="50"/>
        <cfvo type="max"/>
        <color rgb="FFF8696B"/>
        <color rgb="FFFCFCFF"/>
        <color rgb="FF63BE7B"/>
      </colorScale>
    </cfRule>
  </conditionalFormatting>
  <conditionalFormatting sqref="F5:F96">
    <cfRule type="colorScale" priority="16">
      <colorScale>
        <cfvo type="min"/>
        <cfvo type="percentile" val="50"/>
        <cfvo type="max"/>
        <color rgb="FFF8696B"/>
        <color rgb="FFFCFCFF"/>
        <color rgb="FF63BE7B"/>
      </colorScale>
    </cfRule>
  </conditionalFormatting>
  <conditionalFormatting sqref="H5:H96">
    <cfRule type="colorScale" priority="15">
      <colorScale>
        <cfvo type="min"/>
        <cfvo type="percentile" val="50"/>
        <cfvo type="max"/>
        <color rgb="FFF8696B"/>
        <color rgb="FFFCFCFF"/>
        <color rgb="FF63BE7B"/>
      </colorScale>
    </cfRule>
  </conditionalFormatting>
  <conditionalFormatting sqref="D101:D105">
    <cfRule type="colorScale" priority="14">
      <colorScale>
        <cfvo type="min"/>
        <cfvo type="percentile" val="50"/>
        <cfvo type="max"/>
        <color rgb="FF63BE7B"/>
        <color rgb="FFFCFCFF"/>
        <color rgb="FFF8696B"/>
      </colorScale>
    </cfRule>
  </conditionalFormatting>
  <conditionalFormatting sqref="E101:E105">
    <cfRule type="colorScale" priority="13">
      <colorScale>
        <cfvo type="min"/>
        <cfvo type="percentile" val="50"/>
        <cfvo type="max"/>
        <color rgb="FFF8696B"/>
        <color rgb="FFFCFCFF"/>
        <color rgb="FF63BE7B"/>
      </colorScale>
    </cfRule>
  </conditionalFormatting>
  <conditionalFormatting sqref="F101:F105">
    <cfRule type="colorScale" priority="12">
      <colorScale>
        <cfvo type="min"/>
        <cfvo type="percentile" val="50"/>
        <cfvo type="max"/>
        <color rgb="FFF8696B"/>
        <color rgb="FFFCFCFF"/>
        <color rgb="FF63BE7B"/>
      </colorScale>
    </cfRule>
  </conditionalFormatting>
  <conditionalFormatting sqref="H101:H105">
    <cfRule type="colorScale" priority="11">
      <colorScale>
        <cfvo type="min"/>
        <cfvo type="percentile" val="50"/>
        <cfvo type="max"/>
        <color rgb="FFF8696B"/>
        <color rgb="FFFCFCFF"/>
        <color rgb="FF63BE7B"/>
      </colorScale>
    </cfRule>
  </conditionalFormatting>
  <conditionalFormatting sqref="D101:D106">
    <cfRule type="colorScale" priority="10">
      <colorScale>
        <cfvo type="min"/>
        <cfvo type="percentile" val="50"/>
        <cfvo type="max"/>
        <color rgb="FF63BE7B"/>
        <color rgb="FFFCFCFF"/>
        <color rgb="FFF8696B"/>
      </colorScale>
    </cfRule>
  </conditionalFormatting>
  <conditionalFormatting sqref="E101:E106">
    <cfRule type="colorScale" priority="9">
      <colorScale>
        <cfvo type="min"/>
        <cfvo type="percentile" val="50"/>
        <cfvo type="max"/>
        <color rgb="FFF8696B"/>
        <color rgb="FFFCFCFF"/>
        <color rgb="FF63BE7B"/>
      </colorScale>
    </cfRule>
  </conditionalFormatting>
  <conditionalFormatting sqref="F101:F106">
    <cfRule type="colorScale" priority="8">
      <colorScale>
        <cfvo type="min"/>
        <cfvo type="percentile" val="50"/>
        <cfvo type="max"/>
        <color rgb="FFF8696B"/>
        <color rgb="FFFCFCFF"/>
        <color rgb="FF63BE7B"/>
      </colorScale>
    </cfRule>
  </conditionalFormatting>
  <conditionalFormatting sqref="H101:H106">
    <cfRule type="colorScale" priority="7">
      <colorScale>
        <cfvo type="min"/>
        <cfvo type="percentile" val="50"/>
        <cfvo type="max"/>
        <color rgb="FFF8696B"/>
        <color rgb="FFFCFCFF"/>
        <color rgb="FF63BE7B"/>
      </colorScale>
    </cfRule>
  </conditionalFormatting>
  <conditionalFormatting sqref="C116:C122">
    <cfRule type="colorScale" priority="6">
      <colorScale>
        <cfvo type="min"/>
        <cfvo type="percentile" val="50"/>
        <cfvo type="max"/>
        <color rgb="FF63BE7B"/>
        <color rgb="FFFCFCFF"/>
        <color rgb="FFF8696B"/>
      </colorScale>
    </cfRule>
  </conditionalFormatting>
  <conditionalFormatting sqref="C116:C122">
    <cfRule type="colorScale" priority="5">
      <colorScale>
        <cfvo type="min"/>
        <cfvo type="percentile" val="50"/>
        <cfvo type="max"/>
        <color rgb="FF63BE7B"/>
        <color rgb="FFFCFCFF"/>
        <color rgb="FFF8696B"/>
      </colorScale>
    </cfRule>
  </conditionalFormatting>
  <conditionalFormatting sqref="D114:D120">
    <cfRule type="colorScale" priority="4">
      <colorScale>
        <cfvo type="min"/>
        <cfvo type="percentile" val="50"/>
        <cfvo type="max"/>
        <color rgb="FFF8696B"/>
        <color rgb="FFFCFCFF"/>
        <color rgb="FF63BE7B"/>
      </colorScale>
    </cfRule>
  </conditionalFormatting>
  <conditionalFormatting sqref="D114:D121">
    <cfRule type="colorScale" priority="3">
      <colorScale>
        <cfvo type="min"/>
        <cfvo type="percentile" val="50"/>
        <cfvo type="max"/>
        <color rgb="FFF8696B"/>
        <color rgb="FFFCFCFF"/>
        <color rgb="FF63BE7B"/>
      </colorScale>
    </cfRule>
  </conditionalFormatting>
  <conditionalFormatting sqref="D119">
    <cfRule type="colorScale" priority="2">
      <colorScale>
        <cfvo type="min"/>
        <cfvo type="percentile" val="50"/>
        <cfvo type="max"/>
        <color rgb="FF63BE7B"/>
        <color rgb="FFFCFCFF"/>
        <color rgb="FFF8696B"/>
      </colorScale>
    </cfRule>
  </conditionalFormatting>
  <conditionalFormatting sqref="D119:D120">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topLeftCell="A88" zoomScale="90" zoomScaleNormal="90" workbookViewId="0">
      <selection activeCell="C110" sqref="C110"/>
    </sheetView>
  </sheetViews>
  <sheetFormatPr baseColWidth="10" defaultColWidth="11.42578125" defaultRowHeight="15.95" customHeight="1" x14ac:dyDescent="0.25"/>
  <cols>
    <col min="1" max="1" width="84" style="5" bestFit="1" customWidth="1"/>
    <col min="2" max="2" width="13.42578125" customWidth="1"/>
    <col min="3" max="4" width="14.7109375" style="20" customWidth="1"/>
    <col min="5" max="6" width="14.7109375" style="1" customWidth="1"/>
    <col min="7" max="7" width="14.7109375" customWidth="1"/>
    <col min="8" max="8" width="14.7109375" style="1" customWidth="1"/>
    <col min="10" max="16384" width="11.42578125" style="1"/>
  </cols>
  <sheetData>
    <row r="1" spans="1:10" ht="15.95" customHeight="1" thickBot="1" x14ac:dyDescent="0.3">
      <c r="I1" s="1"/>
    </row>
    <row r="2" spans="1:10" ht="70.5" customHeight="1" thickBot="1" x14ac:dyDescent="0.3">
      <c r="B2" s="233"/>
      <c r="C2" s="10"/>
      <c r="D2" s="476" t="s">
        <v>201</v>
      </c>
      <c r="E2" s="477"/>
      <c r="F2" s="477"/>
      <c r="G2" s="477"/>
      <c r="H2" s="478"/>
      <c r="I2" s="1"/>
      <c r="J2" s="10"/>
    </row>
    <row r="3" spans="1:10" ht="10.5" customHeight="1" x14ac:dyDescent="0.25">
      <c r="B3" s="10"/>
      <c r="C3" s="10"/>
      <c r="D3" s="234"/>
      <c r="E3" s="235"/>
      <c r="F3" s="10"/>
      <c r="G3" s="10"/>
      <c r="H3" s="10"/>
      <c r="I3" s="1"/>
      <c r="J3" s="10"/>
    </row>
    <row r="4" spans="1:10" ht="90" customHeight="1" thickBot="1" x14ac:dyDescent="0.3">
      <c r="A4" s="365" t="s">
        <v>170</v>
      </c>
      <c r="B4" s="365" t="s">
        <v>132</v>
      </c>
      <c r="C4" s="369" t="s">
        <v>176</v>
      </c>
      <c r="D4" s="370" t="s">
        <v>153</v>
      </c>
      <c r="E4" s="370" t="s">
        <v>316</v>
      </c>
      <c r="F4" s="370" t="s">
        <v>154</v>
      </c>
      <c r="G4" s="370" t="s">
        <v>155</v>
      </c>
      <c r="H4" s="370" t="s">
        <v>167</v>
      </c>
      <c r="I4" s="1"/>
    </row>
    <row r="5" spans="1:10" ht="15.95" customHeight="1" thickBot="1" x14ac:dyDescent="0.3">
      <c r="A5" s="17" t="s">
        <v>1</v>
      </c>
      <c r="B5" s="81">
        <v>134085.9</v>
      </c>
      <c r="C5" s="274">
        <v>5</v>
      </c>
      <c r="D5" s="114">
        <v>0.125</v>
      </c>
      <c r="E5" s="114">
        <v>0.18</v>
      </c>
      <c r="F5" s="114">
        <v>0.188</v>
      </c>
      <c r="G5" s="114">
        <v>0.02</v>
      </c>
      <c r="H5" s="91">
        <v>0.13600000000000001</v>
      </c>
      <c r="I5" s="1"/>
    </row>
    <row r="6" spans="1:10" ht="15.95" customHeight="1" thickBot="1" x14ac:dyDescent="0.3">
      <c r="A6" s="17" t="s">
        <v>2</v>
      </c>
      <c r="B6" s="81">
        <v>250178.3</v>
      </c>
      <c r="C6" s="220">
        <v>4</v>
      </c>
      <c r="D6" s="114">
        <v>0.24399999999999999</v>
      </c>
      <c r="E6" s="114">
        <v>0.10199999999999999</v>
      </c>
      <c r="F6" s="114">
        <v>0.28199999999999997</v>
      </c>
      <c r="G6" s="114">
        <v>1.6E-2</v>
      </c>
      <c r="H6" s="91">
        <v>0.153</v>
      </c>
      <c r="I6" s="1"/>
    </row>
    <row r="7" spans="1:10" ht="15.95" customHeight="1" thickBot="1" x14ac:dyDescent="0.3">
      <c r="A7" s="17" t="s">
        <v>3</v>
      </c>
      <c r="B7" s="81">
        <v>66968.72</v>
      </c>
      <c r="C7" s="218">
        <v>2</v>
      </c>
      <c r="D7" s="114">
        <v>0.10299999999999999</v>
      </c>
      <c r="E7" s="114">
        <v>0.30399999999999999</v>
      </c>
      <c r="F7" s="114">
        <v>7.8E-2</v>
      </c>
      <c r="G7" s="114">
        <v>0</v>
      </c>
      <c r="H7" s="91">
        <v>9.7000000000000003E-2</v>
      </c>
      <c r="I7" s="1"/>
    </row>
    <row r="8" spans="1:10" ht="15.95" customHeight="1" thickBot="1" x14ac:dyDescent="0.3">
      <c r="A8" s="17" t="s">
        <v>4</v>
      </c>
      <c r="B8" s="81">
        <v>18950.650000000001</v>
      </c>
      <c r="C8" s="221">
        <v>3</v>
      </c>
      <c r="D8" s="114">
        <v>0.44</v>
      </c>
      <c r="E8" s="114">
        <v>0.13800000000000001</v>
      </c>
      <c r="F8" s="114">
        <v>0.19700000000000001</v>
      </c>
      <c r="G8" s="114">
        <v>4.2999999999999997E-2</v>
      </c>
      <c r="H8" s="91">
        <v>7.8E-2</v>
      </c>
      <c r="I8" s="1"/>
    </row>
    <row r="9" spans="1:10" ht="15.95" customHeight="1" thickBot="1" x14ac:dyDescent="0.3">
      <c r="A9" s="17" t="s">
        <v>5</v>
      </c>
      <c r="B9" s="81">
        <v>186342.5</v>
      </c>
      <c r="C9" s="221">
        <v>3</v>
      </c>
      <c r="D9" s="114">
        <v>0.17799999999999999</v>
      </c>
      <c r="E9" s="114">
        <v>0.26400000000000001</v>
      </c>
      <c r="F9" s="114">
        <v>0.13500000000000001</v>
      </c>
      <c r="G9" s="114">
        <v>0.154</v>
      </c>
      <c r="H9" s="91">
        <v>6.5000000000000002E-2</v>
      </c>
      <c r="I9" s="1"/>
    </row>
    <row r="10" spans="1:10" ht="15.95" customHeight="1" thickBot="1" x14ac:dyDescent="0.3">
      <c r="A10" s="17" t="s">
        <v>6</v>
      </c>
      <c r="B10" s="81">
        <v>84434.27</v>
      </c>
      <c r="C10" s="221">
        <v>3</v>
      </c>
      <c r="D10" s="114">
        <v>0.32700000000000001</v>
      </c>
      <c r="E10" s="114">
        <v>0.32800000000000001</v>
      </c>
      <c r="F10" s="114">
        <v>6.0999999999999999E-2</v>
      </c>
      <c r="G10" s="114">
        <v>0.13800000000000001</v>
      </c>
      <c r="H10" s="91">
        <v>2.3E-2</v>
      </c>
      <c r="I10" s="1"/>
    </row>
    <row r="11" spans="1:10" ht="15.95" customHeight="1" thickBot="1" x14ac:dyDescent="0.3">
      <c r="A11" s="17" t="s">
        <v>7</v>
      </c>
      <c r="B11" s="81">
        <v>250622.6</v>
      </c>
      <c r="C11" s="221">
        <v>3</v>
      </c>
      <c r="D11" s="114">
        <v>9.8000000000000004E-2</v>
      </c>
      <c r="E11" s="114">
        <v>0.41399999999999998</v>
      </c>
      <c r="F11" s="114">
        <v>7.0999999999999994E-2</v>
      </c>
      <c r="G11" s="114">
        <v>7.1999999999999995E-2</v>
      </c>
      <c r="H11" s="91">
        <v>2.4E-2</v>
      </c>
      <c r="I11" s="1"/>
    </row>
    <row r="12" spans="1:10" ht="15.95" customHeight="1" thickBot="1" x14ac:dyDescent="0.3">
      <c r="A12" s="17" t="s">
        <v>8</v>
      </c>
      <c r="B12" s="81">
        <v>121904.6</v>
      </c>
      <c r="C12" s="221">
        <v>3</v>
      </c>
      <c r="D12" s="114">
        <v>0.22500000000000001</v>
      </c>
      <c r="E12" s="114">
        <v>0.33200000000000002</v>
      </c>
      <c r="F12" s="114">
        <v>0.153</v>
      </c>
      <c r="G12" s="114">
        <v>0.108</v>
      </c>
      <c r="H12" s="91">
        <v>0.122</v>
      </c>
      <c r="I12" s="1"/>
    </row>
    <row r="13" spans="1:10" ht="15.95" customHeight="1" thickBot="1" x14ac:dyDescent="0.3">
      <c r="A13" s="17" t="s">
        <v>9</v>
      </c>
      <c r="B13" s="81">
        <v>280006.5</v>
      </c>
      <c r="C13" s="221">
        <v>3</v>
      </c>
      <c r="D13" s="114">
        <v>0.20300000000000001</v>
      </c>
      <c r="E13" s="114">
        <v>0.246</v>
      </c>
      <c r="F13" s="114">
        <v>6.6000000000000003E-2</v>
      </c>
      <c r="G13" s="114">
        <v>8.1000000000000003E-2</v>
      </c>
      <c r="H13" s="91">
        <v>3.6999999999999998E-2</v>
      </c>
      <c r="I13" s="1"/>
    </row>
    <row r="14" spans="1:10" ht="15.95" customHeight="1" thickBot="1" x14ac:dyDescent="0.3">
      <c r="A14" s="17" t="s">
        <v>10</v>
      </c>
      <c r="B14" s="81">
        <v>74081.91</v>
      </c>
      <c r="C14" s="218">
        <v>2</v>
      </c>
      <c r="D14" s="114">
        <v>1.7999999999999999E-2</v>
      </c>
      <c r="E14" s="114">
        <v>0.2</v>
      </c>
      <c r="F14" s="114">
        <v>2.1999999999999999E-2</v>
      </c>
      <c r="G14" s="114">
        <v>0.10100000000000001</v>
      </c>
      <c r="H14" s="91">
        <v>7.0000000000000001E-3</v>
      </c>
      <c r="I14" s="1"/>
    </row>
    <row r="15" spans="1:10" ht="15.95" customHeight="1" x14ac:dyDescent="0.25">
      <c r="A15" s="17" t="s">
        <v>11</v>
      </c>
      <c r="B15" s="81">
        <v>275137.2</v>
      </c>
      <c r="C15" s="215">
        <v>2</v>
      </c>
      <c r="D15" s="114">
        <v>0.21</v>
      </c>
      <c r="E15" s="114">
        <v>0.44400000000000001</v>
      </c>
      <c r="F15" s="114">
        <v>6.3E-2</v>
      </c>
      <c r="G15" s="114">
        <v>2.7E-2</v>
      </c>
      <c r="H15" s="91">
        <v>3.2000000000000001E-2</v>
      </c>
      <c r="I15" s="1"/>
    </row>
    <row r="16" spans="1:10" ht="15.95" customHeight="1" x14ac:dyDescent="0.25">
      <c r="A16" s="17" t="s">
        <v>12</v>
      </c>
      <c r="B16" s="81">
        <v>156538.9</v>
      </c>
      <c r="C16" s="219">
        <v>1</v>
      </c>
      <c r="D16" s="114">
        <v>0.13400000000000001</v>
      </c>
      <c r="E16" s="114">
        <v>0.13</v>
      </c>
      <c r="F16" s="114">
        <v>3.4000000000000002E-2</v>
      </c>
      <c r="G16" s="114">
        <v>1E-3</v>
      </c>
      <c r="H16" s="91">
        <v>3.5000000000000003E-2</v>
      </c>
      <c r="I16" s="1"/>
    </row>
    <row r="17" spans="1:9" ht="15.95" customHeight="1" x14ac:dyDescent="0.25">
      <c r="A17" s="17" t="s">
        <v>13</v>
      </c>
      <c r="B17" s="81">
        <v>28235.88</v>
      </c>
      <c r="C17" s="216">
        <v>3</v>
      </c>
      <c r="D17" s="114">
        <v>0.18</v>
      </c>
      <c r="E17" s="114">
        <v>0</v>
      </c>
      <c r="F17" s="114">
        <v>5.8000000000000003E-2</v>
      </c>
      <c r="G17" s="114">
        <v>0.222</v>
      </c>
      <c r="H17" s="91">
        <v>7.0000000000000001E-3</v>
      </c>
      <c r="I17" s="1"/>
    </row>
    <row r="18" spans="1:9" ht="15.95" customHeight="1" x14ac:dyDescent="0.25">
      <c r="A18" s="17" t="s">
        <v>14</v>
      </c>
      <c r="B18" s="81">
        <v>47266.15</v>
      </c>
      <c r="C18" s="216">
        <v>3</v>
      </c>
      <c r="D18" s="114">
        <v>4.8000000000000001E-2</v>
      </c>
      <c r="E18" s="114">
        <v>0.503</v>
      </c>
      <c r="F18" s="114">
        <v>6.0999999999999999E-2</v>
      </c>
      <c r="G18" s="114">
        <v>0.105</v>
      </c>
      <c r="H18" s="91">
        <v>3.5999999999999997E-2</v>
      </c>
      <c r="I18" s="1"/>
    </row>
    <row r="19" spans="1:9" ht="15.95" customHeight="1" x14ac:dyDescent="0.25">
      <c r="A19" s="17" t="s">
        <v>15</v>
      </c>
      <c r="B19" s="81">
        <v>124523.7</v>
      </c>
      <c r="C19" s="215">
        <v>2</v>
      </c>
      <c r="D19" s="114">
        <v>0.125</v>
      </c>
      <c r="E19" s="114">
        <v>0.318</v>
      </c>
      <c r="F19" s="114">
        <v>0.02</v>
      </c>
      <c r="G19" s="114">
        <v>2.5999999999999999E-2</v>
      </c>
      <c r="H19" s="91">
        <v>0.02</v>
      </c>
      <c r="I19" s="1"/>
    </row>
    <row r="20" spans="1:9" ht="15.95" customHeight="1" x14ac:dyDescent="0.25">
      <c r="A20" s="17" t="s">
        <v>16</v>
      </c>
      <c r="B20" s="81">
        <v>43165.26</v>
      </c>
      <c r="C20" s="216">
        <v>3</v>
      </c>
      <c r="D20" s="114">
        <v>0.436</v>
      </c>
      <c r="E20" s="114">
        <v>0.34300000000000003</v>
      </c>
      <c r="F20" s="114">
        <v>5.0999999999999997E-2</v>
      </c>
      <c r="G20" s="114">
        <v>0.221</v>
      </c>
      <c r="H20" s="91">
        <v>1.4E-2</v>
      </c>
      <c r="I20" s="1"/>
    </row>
    <row r="21" spans="1:9" ht="15.95" customHeight="1" x14ac:dyDescent="0.25">
      <c r="A21" s="17" t="s">
        <v>17</v>
      </c>
      <c r="B21" s="81">
        <v>104343.9</v>
      </c>
      <c r="C21" s="216">
        <v>3</v>
      </c>
      <c r="D21" s="114">
        <v>0.14399999999999999</v>
      </c>
      <c r="E21" s="114">
        <v>0.40899999999999997</v>
      </c>
      <c r="F21" s="114">
        <v>1.7000000000000001E-2</v>
      </c>
      <c r="G21" s="114">
        <v>6.9000000000000006E-2</v>
      </c>
      <c r="H21" s="91">
        <v>2.8000000000000001E-2</v>
      </c>
      <c r="I21" s="1"/>
    </row>
    <row r="22" spans="1:9" ht="15.95" customHeight="1" x14ac:dyDescent="0.25">
      <c r="A22" s="17" t="s">
        <v>18</v>
      </c>
      <c r="B22" s="81">
        <v>126377</v>
      </c>
      <c r="C22" s="216">
        <v>3</v>
      </c>
      <c r="D22" s="114">
        <v>0.26500000000000001</v>
      </c>
      <c r="E22" s="114">
        <v>0.16200000000000001</v>
      </c>
      <c r="F22" s="114">
        <v>4.7E-2</v>
      </c>
      <c r="G22" s="114">
        <v>0.13200000000000001</v>
      </c>
      <c r="H22" s="91">
        <v>2.7E-2</v>
      </c>
      <c r="I22" s="1"/>
    </row>
    <row r="23" spans="1:9" ht="15.95" customHeight="1" x14ac:dyDescent="0.25">
      <c r="A23" s="17" t="s">
        <v>19</v>
      </c>
      <c r="B23" s="81">
        <v>163134.20000000001</v>
      </c>
      <c r="C23" s="216">
        <v>3</v>
      </c>
      <c r="D23" s="114">
        <v>0.314</v>
      </c>
      <c r="E23" s="114">
        <v>0.22800000000000001</v>
      </c>
      <c r="F23" s="114">
        <v>7.1999999999999995E-2</v>
      </c>
      <c r="G23" s="114">
        <v>0.19800000000000001</v>
      </c>
      <c r="H23" s="91">
        <v>2.5999999999999999E-2</v>
      </c>
      <c r="I23" s="1"/>
    </row>
    <row r="24" spans="1:9" ht="15.95" customHeight="1" x14ac:dyDescent="0.25">
      <c r="A24" s="17" t="s">
        <v>20</v>
      </c>
      <c r="B24" s="81">
        <v>122163.5</v>
      </c>
      <c r="C24" s="216">
        <v>3</v>
      </c>
      <c r="D24" s="114">
        <v>0.153</v>
      </c>
      <c r="E24" s="114">
        <v>0.17399999999999999</v>
      </c>
      <c r="F24" s="114">
        <v>0.05</v>
      </c>
      <c r="G24" s="114">
        <v>0.113</v>
      </c>
      <c r="H24" s="91">
        <v>3.5000000000000003E-2</v>
      </c>
      <c r="I24" s="1"/>
    </row>
    <row r="25" spans="1:9" ht="15.95" customHeight="1" x14ac:dyDescent="0.25">
      <c r="A25" s="17" t="s">
        <v>21</v>
      </c>
      <c r="B25" s="81">
        <v>255612</v>
      </c>
      <c r="C25" s="215">
        <v>2</v>
      </c>
      <c r="D25" s="114">
        <v>0.192</v>
      </c>
      <c r="E25" s="114">
        <v>0.56499999999999995</v>
      </c>
      <c r="F25" s="114">
        <v>1.7999999999999999E-2</v>
      </c>
      <c r="G25" s="114">
        <v>2.1000000000000001E-2</v>
      </c>
      <c r="H25" s="91">
        <v>3.5000000000000003E-2</v>
      </c>
      <c r="I25" s="1"/>
    </row>
    <row r="26" spans="1:9" ht="15.95" customHeight="1" x14ac:dyDescent="0.25">
      <c r="A26" s="17" t="s">
        <v>22</v>
      </c>
      <c r="B26" s="81">
        <v>192554.4</v>
      </c>
      <c r="C26" s="216">
        <v>3</v>
      </c>
      <c r="D26" s="114">
        <v>0.20300000000000001</v>
      </c>
      <c r="E26" s="114">
        <v>0.23300000000000001</v>
      </c>
      <c r="F26" s="114">
        <v>0.11600000000000001</v>
      </c>
      <c r="G26" s="114">
        <v>0.23499999999999999</v>
      </c>
      <c r="H26" s="91">
        <v>7.4999999999999997E-2</v>
      </c>
      <c r="I26" s="1"/>
    </row>
    <row r="27" spans="1:9" ht="15.95" customHeight="1" x14ac:dyDescent="0.25">
      <c r="A27" s="17" t="s">
        <v>23</v>
      </c>
      <c r="B27" s="81">
        <v>306533.3</v>
      </c>
      <c r="C27" s="216">
        <v>3</v>
      </c>
      <c r="D27" s="114">
        <v>0.23300000000000001</v>
      </c>
      <c r="E27" s="114">
        <v>0.246</v>
      </c>
      <c r="F27" s="114">
        <v>7.6999999999999999E-2</v>
      </c>
      <c r="G27" s="114">
        <v>7.3999999999999996E-2</v>
      </c>
      <c r="H27" s="91">
        <v>8.3000000000000004E-2</v>
      </c>
      <c r="I27" s="1"/>
    </row>
    <row r="28" spans="1:9" ht="15.95" customHeight="1" x14ac:dyDescent="0.25">
      <c r="A28" s="17" t="s">
        <v>24</v>
      </c>
      <c r="B28" s="81">
        <v>223222.7</v>
      </c>
      <c r="C28" s="215">
        <v>2</v>
      </c>
      <c r="D28" s="114">
        <v>0.157</v>
      </c>
      <c r="E28" s="114">
        <v>0.24099999999999999</v>
      </c>
      <c r="F28" s="114">
        <v>3.4000000000000002E-2</v>
      </c>
      <c r="G28" s="114">
        <v>1.7999999999999999E-2</v>
      </c>
      <c r="H28" s="91">
        <v>3.5000000000000003E-2</v>
      </c>
      <c r="I28" s="1"/>
    </row>
    <row r="29" spans="1:9" ht="15.95" customHeight="1" x14ac:dyDescent="0.25">
      <c r="A29" s="17" t="s">
        <v>25</v>
      </c>
      <c r="B29" s="81">
        <v>17615.77</v>
      </c>
      <c r="C29" s="217">
        <v>4</v>
      </c>
      <c r="D29" s="114">
        <v>0.224</v>
      </c>
      <c r="E29" s="114">
        <v>0.39500000000000002</v>
      </c>
      <c r="F29" s="114">
        <v>0.23200000000000001</v>
      </c>
      <c r="G29" s="114">
        <v>8.5999999999999993E-2</v>
      </c>
      <c r="H29" s="91">
        <v>3.7999999999999999E-2</v>
      </c>
      <c r="I29" s="1"/>
    </row>
    <row r="30" spans="1:9" ht="15.95" customHeight="1" x14ac:dyDescent="0.25">
      <c r="A30" s="17" t="s">
        <v>26</v>
      </c>
      <c r="B30" s="81">
        <v>51247.28</v>
      </c>
      <c r="C30" s="217">
        <v>4</v>
      </c>
      <c r="D30" s="114">
        <v>0.36899999999999999</v>
      </c>
      <c r="E30" s="114">
        <v>0.2</v>
      </c>
      <c r="F30" s="114">
        <v>0.08</v>
      </c>
      <c r="G30" s="114">
        <v>1.2999999999999999E-2</v>
      </c>
      <c r="H30" s="91">
        <v>7.3999999999999996E-2</v>
      </c>
      <c r="I30" s="1"/>
    </row>
    <row r="31" spans="1:9" ht="15.95" customHeight="1" x14ac:dyDescent="0.25">
      <c r="A31" s="17" t="s">
        <v>27</v>
      </c>
      <c r="B31" s="81">
        <v>25974.11</v>
      </c>
      <c r="C31" s="216">
        <v>3</v>
      </c>
      <c r="D31" s="114">
        <v>0.16400000000000001</v>
      </c>
      <c r="E31" s="114">
        <v>0.152</v>
      </c>
      <c r="F31" s="114">
        <v>6.8000000000000005E-2</v>
      </c>
      <c r="G31" s="114">
        <v>0.14099999999999999</v>
      </c>
      <c r="H31" s="91">
        <v>8.8999999999999996E-2</v>
      </c>
      <c r="I31" s="1"/>
    </row>
    <row r="32" spans="1:9" ht="15.95" customHeight="1" x14ac:dyDescent="0.25">
      <c r="A32" s="17" t="s">
        <v>28</v>
      </c>
      <c r="B32" s="81">
        <v>58216.43</v>
      </c>
      <c r="C32" s="216">
        <v>3</v>
      </c>
      <c r="D32" s="114">
        <v>0.129</v>
      </c>
      <c r="E32" s="114">
        <v>0.45100000000000001</v>
      </c>
      <c r="F32" s="114">
        <v>4.2999999999999997E-2</v>
      </c>
      <c r="G32" s="114">
        <v>6.2E-2</v>
      </c>
      <c r="H32" s="91">
        <v>2.9000000000000001E-2</v>
      </c>
      <c r="I32" s="1"/>
    </row>
    <row r="33" spans="1:9" ht="15.95" customHeight="1" x14ac:dyDescent="0.25">
      <c r="A33" s="17" t="s">
        <v>29</v>
      </c>
      <c r="B33" s="81">
        <v>42464.79</v>
      </c>
      <c r="C33" s="216">
        <v>3</v>
      </c>
      <c r="D33" s="114">
        <v>0.33100000000000002</v>
      </c>
      <c r="E33" s="114">
        <v>0.112</v>
      </c>
      <c r="F33" s="114">
        <v>5.5E-2</v>
      </c>
      <c r="G33" s="114">
        <v>7.2999999999999995E-2</v>
      </c>
      <c r="H33" s="91">
        <v>4.3999999999999997E-2</v>
      </c>
      <c r="I33" s="1"/>
    </row>
    <row r="34" spans="1:9" ht="15.95" customHeight="1" x14ac:dyDescent="0.25">
      <c r="A34" s="17" t="s">
        <v>30</v>
      </c>
      <c r="B34" s="81">
        <v>27732.99</v>
      </c>
      <c r="C34" s="215">
        <v>2</v>
      </c>
      <c r="D34" s="114">
        <v>0.17299999999999999</v>
      </c>
      <c r="E34" s="114"/>
      <c r="F34" s="114">
        <v>1.2999999999999999E-2</v>
      </c>
      <c r="G34" s="114">
        <v>4.8000000000000001E-2</v>
      </c>
      <c r="H34" s="91">
        <v>7.4999999999999997E-2</v>
      </c>
      <c r="I34" s="1"/>
    </row>
    <row r="35" spans="1:9" ht="15.95" customHeight="1" x14ac:dyDescent="0.25">
      <c r="A35" s="17" t="s">
        <v>31</v>
      </c>
      <c r="B35" s="81">
        <v>198437</v>
      </c>
      <c r="C35" s="215">
        <v>2</v>
      </c>
      <c r="D35" s="114">
        <v>0.182</v>
      </c>
      <c r="E35" s="114">
        <v>0.29699999999999999</v>
      </c>
      <c r="F35" s="114">
        <v>5.5E-2</v>
      </c>
      <c r="G35" s="114">
        <v>4.2999999999999997E-2</v>
      </c>
      <c r="H35" s="91">
        <v>4.9000000000000002E-2</v>
      </c>
      <c r="I35" s="1"/>
    </row>
    <row r="36" spans="1:9" ht="15.95" customHeight="1" x14ac:dyDescent="0.25">
      <c r="A36" s="17" t="s">
        <v>32</v>
      </c>
      <c r="B36" s="81">
        <v>125294.5</v>
      </c>
      <c r="C36" s="215">
        <v>2</v>
      </c>
      <c r="D36" s="114">
        <v>7.1999999999999995E-2</v>
      </c>
      <c r="E36" s="114">
        <v>0.60599999999999998</v>
      </c>
      <c r="F36" s="114">
        <v>5.2999999999999999E-2</v>
      </c>
      <c r="G36" s="114">
        <v>0.01</v>
      </c>
      <c r="H36" s="91">
        <v>2.1000000000000001E-2</v>
      </c>
      <c r="I36" s="1"/>
    </row>
    <row r="37" spans="1:9" ht="15.95" customHeight="1" x14ac:dyDescent="0.25">
      <c r="A37" s="17" t="s">
        <v>33</v>
      </c>
      <c r="B37" s="81">
        <v>468590.4</v>
      </c>
      <c r="C37" s="215">
        <v>2</v>
      </c>
      <c r="D37" s="114">
        <v>0.182</v>
      </c>
      <c r="E37" s="114">
        <v>0.439</v>
      </c>
      <c r="F37" s="114">
        <v>4.5999999999999999E-2</v>
      </c>
      <c r="G37" s="114">
        <v>1.7000000000000001E-2</v>
      </c>
      <c r="H37" s="91">
        <v>4.9000000000000002E-2</v>
      </c>
      <c r="I37" s="1"/>
    </row>
    <row r="38" spans="1:9" ht="15.95" customHeight="1" x14ac:dyDescent="0.25">
      <c r="A38" s="17" t="s">
        <v>34</v>
      </c>
      <c r="B38" s="81">
        <v>315841.3</v>
      </c>
      <c r="C38" s="219">
        <v>1</v>
      </c>
      <c r="D38" s="114">
        <v>0.161</v>
      </c>
      <c r="E38" s="114">
        <v>0.30399999999999999</v>
      </c>
      <c r="F38" s="114">
        <v>4.8000000000000001E-2</v>
      </c>
      <c r="G38" s="114">
        <v>1E-3</v>
      </c>
      <c r="H38" s="91">
        <v>3.6999999999999998E-2</v>
      </c>
      <c r="I38" s="1"/>
    </row>
    <row r="39" spans="1:9" ht="15.95" customHeight="1" x14ac:dyDescent="0.25">
      <c r="A39" s="17" t="s">
        <v>35</v>
      </c>
      <c r="B39" s="81">
        <v>379834.1</v>
      </c>
      <c r="C39" s="216">
        <v>3</v>
      </c>
      <c r="D39" s="114">
        <v>0.25700000000000001</v>
      </c>
      <c r="E39" s="114">
        <v>0.20200000000000001</v>
      </c>
      <c r="F39" s="114">
        <v>0.125</v>
      </c>
      <c r="G39" s="114">
        <v>0.253</v>
      </c>
      <c r="H39" s="91">
        <v>0.153</v>
      </c>
      <c r="I39" s="1"/>
    </row>
    <row r="40" spans="1:9" ht="15.95" customHeight="1" x14ac:dyDescent="0.25">
      <c r="A40" s="17" t="s">
        <v>36</v>
      </c>
      <c r="B40" s="81">
        <v>503883.7</v>
      </c>
      <c r="C40" s="216">
        <v>3</v>
      </c>
      <c r="D40" s="114">
        <v>0.27</v>
      </c>
      <c r="E40" s="114">
        <v>0.25800000000000001</v>
      </c>
      <c r="F40" s="114">
        <v>5.3999999999999999E-2</v>
      </c>
      <c r="G40" s="114">
        <v>0.11799999999999999</v>
      </c>
      <c r="H40" s="91">
        <v>5.7000000000000002E-2</v>
      </c>
      <c r="I40" s="1"/>
    </row>
    <row r="41" spans="1:9" ht="15.95" customHeight="1" x14ac:dyDescent="0.25">
      <c r="A41" s="17" t="s">
        <v>37</v>
      </c>
      <c r="B41" s="81">
        <v>768616</v>
      </c>
      <c r="C41" s="272">
        <v>5</v>
      </c>
      <c r="D41" s="114">
        <v>0.19500000000000001</v>
      </c>
      <c r="E41" s="114">
        <v>0.36599999999999999</v>
      </c>
      <c r="F41" s="114">
        <v>5.8999999999999997E-2</v>
      </c>
      <c r="G41" s="114">
        <v>3.9E-2</v>
      </c>
      <c r="H41" s="91">
        <v>0.128</v>
      </c>
      <c r="I41" s="1"/>
    </row>
    <row r="42" spans="1:9" ht="15.95" customHeight="1" x14ac:dyDescent="0.25">
      <c r="A42" s="17" t="s">
        <v>38</v>
      </c>
      <c r="B42" s="81">
        <v>106166.5</v>
      </c>
      <c r="C42" s="215">
        <v>2</v>
      </c>
      <c r="D42" s="114">
        <v>0.249</v>
      </c>
      <c r="E42" s="114">
        <v>0.39800000000000002</v>
      </c>
      <c r="F42" s="114">
        <v>2.7E-2</v>
      </c>
      <c r="G42" s="114">
        <v>1.7999999999999999E-2</v>
      </c>
      <c r="H42" s="91">
        <v>4.1000000000000002E-2</v>
      </c>
      <c r="I42" s="1"/>
    </row>
    <row r="43" spans="1:9" ht="15.95" customHeight="1" x14ac:dyDescent="0.25">
      <c r="A43" s="17" t="s">
        <v>39</v>
      </c>
      <c r="B43" s="81">
        <v>175724.6</v>
      </c>
      <c r="C43" s="215">
        <v>2</v>
      </c>
      <c r="D43" s="114">
        <v>0.16</v>
      </c>
      <c r="E43" s="114">
        <v>0.36299999999999999</v>
      </c>
      <c r="F43" s="114">
        <v>9.1999999999999998E-2</v>
      </c>
      <c r="G43" s="114">
        <v>2.5999999999999999E-2</v>
      </c>
      <c r="H43" s="91">
        <v>0.17899999999999999</v>
      </c>
      <c r="I43" s="1"/>
    </row>
    <row r="44" spans="1:9" ht="15.95" customHeight="1" x14ac:dyDescent="0.25">
      <c r="A44" s="17" t="s">
        <v>40</v>
      </c>
      <c r="B44" s="81">
        <v>97593.95</v>
      </c>
      <c r="C44" s="219">
        <v>1</v>
      </c>
      <c r="D44" s="114">
        <v>9.6000000000000002E-2</v>
      </c>
      <c r="E44" s="114">
        <v>0.16600000000000001</v>
      </c>
      <c r="F44" s="114">
        <v>1.4E-2</v>
      </c>
      <c r="G44" s="114">
        <v>0</v>
      </c>
      <c r="H44" s="91">
        <v>4.1000000000000002E-2</v>
      </c>
      <c r="I44" s="1"/>
    </row>
    <row r="45" spans="1:9" ht="15.95" customHeight="1" x14ac:dyDescent="0.25">
      <c r="A45" s="17" t="s">
        <v>41</v>
      </c>
      <c r="B45" s="81">
        <v>77014.5</v>
      </c>
      <c r="C45" s="217">
        <v>4</v>
      </c>
      <c r="D45" s="114">
        <v>0.29199999999999998</v>
      </c>
      <c r="E45" s="114">
        <v>0.25600000000000001</v>
      </c>
      <c r="F45" s="114">
        <v>0.11899999999999999</v>
      </c>
      <c r="G45" s="114">
        <v>3.1E-2</v>
      </c>
      <c r="H45" s="91">
        <v>0.151</v>
      </c>
      <c r="I45" s="1"/>
    </row>
    <row r="46" spans="1:9" ht="15.95" customHeight="1" x14ac:dyDescent="0.25">
      <c r="A46" s="17" t="s">
        <v>42</v>
      </c>
      <c r="B46" s="81">
        <v>390538.7</v>
      </c>
      <c r="C46" s="217">
        <v>4</v>
      </c>
      <c r="D46" s="114">
        <v>0.182</v>
      </c>
      <c r="E46" s="114">
        <v>0.47099999999999997</v>
      </c>
      <c r="F46" s="114">
        <v>6.0999999999999999E-2</v>
      </c>
      <c r="G46" s="114">
        <v>6.0000000000000001E-3</v>
      </c>
      <c r="H46" s="91">
        <v>0.311</v>
      </c>
      <c r="I46" s="1"/>
    </row>
    <row r="47" spans="1:9" ht="15.95" customHeight="1" x14ac:dyDescent="0.25">
      <c r="A47" s="17" t="s">
        <v>43</v>
      </c>
      <c r="B47" s="81">
        <v>289240.3</v>
      </c>
      <c r="C47" s="215">
        <v>2</v>
      </c>
      <c r="D47" s="114">
        <v>0.13800000000000001</v>
      </c>
      <c r="E47" s="114">
        <v>0.56000000000000005</v>
      </c>
      <c r="F47" s="114">
        <v>6.0999999999999999E-2</v>
      </c>
      <c r="G47" s="114">
        <v>2.1000000000000001E-2</v>
      </c>
      <c r="H47" s="91">
        <v>0.23200000000000001</v>
      </c>
      <c r="I47" s="1"/>
    </row>
    <row r="48" spans="1:9" ht="15.95" customHeight="1" x14ac:dyDescent="0.25">
      <c r="A48" s="17" t="s">
        <v>44</v>
      </c>
      <c r="B48" s="81">
        <v>356138</v>
      </c>
      <c r="C48" s="217">
        <v>4</v>
      </c>
      <c r="D48" s="114">
        <v>0.27300000000000002</v>
      </c>
      <c r="E48" s="114">
        <v>0.32100000000000001</v>
      </c>
      <c r="F48" s="114">
        <v>0.13400000000000001</v>
      </c>
      <c r="G48" s="114">
        <v>2.7E-2</v>
      </c>
      <c r="H48" s="91">
        <v>0.22900000000000001</v>
      </c>
      <c r="I48" s="1"/>
    </row>
    <row r="49" spans="1:9" ht="15.95" customHeight="1" x14ac:dyDescent="0.25">
      <c r="A49" s="17" t="s">
        <v>45</v>
      </c>
      <c r="B49" s="81">
        <v>140005.4</v>
      </c>
      <c r="C49" s="215">
        <v>2</v>
      </c>
      <c r="D49" s="114">
        <v>0.224</v>
      </c>
      <c r="E49" s="114">
        <v>0.755</v>
      </c>
      <c r="F49" s="114">
        <v>4.5999999999999999E-2</v>
      </c>
      <c r="G49" s="114">
        <v>1.2999999999999999E-2</v>
      </c>
      <c r="H49" s="91">
        <v>0.17399999999999999</v>
      </c>
      <c r="I49" s="1"/>
    </row>
    <row r="50" spans="1:9" ht="15.95" customHeight="1" x14ac:dyDescent="0.25">
      <c r="A50" s="17" t="s">
        <v>46</v>
      </c>
      <c r="B50" s="81">
        <v>460277.7</v>
      </c>
      <c r="C50" s="215">
        <v>2</v>
      </c>
      <c r="D50" s="114">
        <v>0.2</v>
      </c>
      <c r="E50" s="114">
        <v>0.45800000000000002</v>
      </c>
      <c r="F50" s="114">
        <v>8.7999999999999995E-2</v>
      </c>
      <c r="G50" s="114">
        <v>0.01</v>
      </c>
      <c r="H50" s="91">
        <v>0.13800000000000001</v>
      </c>
      <c r="I50" s="1"/>
    </row>
    <row r="51" spans="1:9" ht="15.95" customHeight="1" x14ac:dyDescent="0.25">
      <c r="A51" s="17" t="s">
        <v>47</v>
      </c>
      <c r="B51" s="81">
        <v>623759.9</v>
      </c>
      <c r="C51" s="219">
        <v>1</v>
      </c>
      <c r="D51" s="114">
        <v>0.14399999999999999</v>
      </c>
      <c r="E51" s="114">
        <v>0.39800000000000002</v>
      </c>
      <c r="F51" s="114">
        <v>2.5000000000000001E-2</v>
      </c>
      <c r="G51" s="114">
        <v>3.0000000000000001E-3</v>
      </c>
      <c r="H51" s="91">
        <v>7.4999999999999997E-2</v>
      </c>
      <c r="I51" s="1"/>
    </row>
    <row r="52" spans="1:9" ht="15.95" customHeight="1" x14ac:dyDescent="0.25">
      <c r="A52" s="17" t="s">
        <v>48</v>
      </c>
      <c r="B52" s="81">
        <v>11089.8</v>
      </c>
      <c r="C52" s="219">
        <v>1</v>
      </c>
      <c r="D52" s="114">
        <v>4.7E-2</v>
      </c>
      <c r="E52" s="114"/>
      <c r="F52" s="114">
        <v>0</v>
      </c>
      <c r="G52" s="114">
        <v>0</v>
      </c>
      <c r="H52" s="91">
        <v>0</v>
      </c>
      <c r="I52" s="1"/>
    </row>
    <row r="53" spans="1:9" ht="15.95" customHeight="1" x14ac:dyDescent="0.25">
      <c r="A53" s="17" t="s">
        <v>49</v>
      </c>
      <c r="B53" s="81">
        <v>44430.81</v>
      </c>
      <c r="C53" s="217">
        <v>4</v>
      </c>
      <c r="D53" s="114">
        <v>0.28599999999999998</v>
      </c>
      <c r="E53" s="114">
        <v>0.36899999999999999</v>
      </c>
      <c r="F53" s="114">
        <v>0.11700000000000001</v>
      </c>
      <c r="G53" s="114">
        <v>3.2000000000000001E-2</v>
      </c>
      <c r="H53" s="91">
        <v>0.14000000000000001</v>
      </c>
      <c r="I53" s="1"/>
    </row>
    <row r="54" spans="1:9" ht="15.95" customHeight="1" x14ac:dyDescent="0.25">
      <c r="A54" s="17" t="s">
        <v>50</v>
      </c>
      <c r="B54" s="81">
        <v>178893.3</v>
      </c>
      <c r="C54" s="215">
        <v>2</v>
      </c>
      <c r="D54" s="114">
        <v>0.161</v>
      </c>
      <c r="E54" s="114">
        <v>0.23499999999999999</v>
      </c>
      <c r="F54" s="114">
        <v>9.5000000000000001E-2</v>
      </c>
      <c r="G54" s="114">
        <v>4.1000000000000002E-2</v>
      </c>
      <c r="H54" s="91">
        <v>2.7E-2</v>
      </c>
      <c r="I54" s="1"/>
    </row>
    <row r="55" spans="1:9" ht="15.95" customHeight="1" x14ac:dyDescent="0.25">
      <c r="A55" s="17" t="s">
        <v>51</v>
      </c>
      <c r="B55" s="81">
        <v>436914.5</v>
      </c>
      <c r="C55" s="215">
        <v>2</v>
      </c>
      <c r="D55" s="114">
        <v>8.5999999999999993E-2</v>
      </c>
      <c r="E55" s="114">
        <v>0.52200000000000002</v>
      </c>
      <c r="F55" s="114">
        <v>1.6E-2</v>
      </c>
      <c r="G55" s="114">
        <v>2E-3</v>
      </c>
      <c r="H55" s="91">
        <v>5.1999999999999998E-2</v>
      </c>
      <c r="I55" s="1"/>
    </row>
    <row r="56" spans="1:9" ht="15.95" customHeight="1" x14ac:dyDescent="0.25">
      <c r="A56" s="17" t="s">
        <v>52</v>
      </c>
      <c r="B56" s="81">
        <v>340952</v>
      </c>
      <c r="C56" s="219">
        <v>1</v>
      </c>
      <c r="D56" s="114">
        <v>0.129</v>
      </c>
      <c r="E56" s="114">
        <v>9.1999999999999998E-2</v>
      </c>
      <c r="F56" s="114">
        <v>0.122</v>
      </c>
      <c r="G56" s="114">
        <v>7.0000000000000001E-3</v>
      </c>
      <c r="H56" s="91">
        <v>5.8999999999999997E-2</v>
      </c>
      <c r="I56" s="1"/>
    </row>
    <row r="57" spans="1:9" ht="15.95" customHeight="1" x14ac:dyDescent="0.25">
      <c r="A57" s="17" t="s">
        <v>53</v>
      </c>
      <c r="B57" s="81">
        <v>678397.6</v>
      </c>
      <c r="C57" s="215">
        <v>2</v>
      </c>
      <c r="D57" s="114">
        <v>0.17699999999999999</v>
      </c>
      <c r="E57" s="114">
        <v>0.19800000000000001</v>
      </c>
      <c r="F57" s="114">
        <v>0.11799999999999999</v>
      </c>
      <c r="G57" s="114">
        <v>8.0000000000000002E-3</v>
      </c>
      <c r="H57" s="91">
        <v>0.18</v>
      </c>
      <c r="I57" s="1"/>
    </row>
    <row r="58" spans="1:9" ht="15.95" customHeight="1" x14ac:dyDescent="0.25">
      <c r="A58" s="17" t="s">
        <v>54</v>
      </c>
      <c r="B58" s="81">
        <v>411316.8</v>
      </c>
      <c r="C58" s="215">
        <v>2</v>
      </c>
      <c r="D58" s="114">
        <v>0.191</v>
      </c>
      <c r="E58" s="114">
        <v>0.20200000000000001</v>
      </c>
      <c r="F58" s="114">
        <v>6.9000000000000006E-2</v>
      </c>
      <c r="G58" s="114">
        <v>0</v>
      </c>
      <c r="H58" s="91">
        <v>0.161</v>
      </c>
      <c r="I58" s="1"/>
    </row>
    <row r="59" spans="1:9" ht="15.95" customHeight="1" x14ac:dyDescent="0.25">
      <c r="A59" s="17" t="s">
        <v>55</v>
      </c>
      <c r="B59" s="81">
        <v>476426.8</v>
      </c>
      <c r="C59" s="219">
        <v>1</v>
      </c>
      <c r="D59" s="114">
        <v>0.124</v>
      </c>
      <c r="E59" s="114">
        <v>0.109</v>
      </c>
      <c r="F59" s="114">
        <v>8.1000000000000003E-2</v>
      </c>
      <c r="G59" s="114">
        <v>1E-3</v>
      </c>
      <c r="H59" s="91">
        <v>9.9000000000000005E-2</v>
      </c>
      <c r="I59" s="1"/>
    </row>
    <row r="60" spans="1:9" ht="15.95" customHeight="1" x14ac:dyDescent="0.25">
      <c r="A60" s="17" t="s">
        <v>56</v>
      </c>
      <c r="B60" s="81">
        <v>18413.53</v>
      </c>
      <c r="C60" s="219">
        <v>1</v>
      </c>
      <c r="D60" s="114">
        <v>0.36899999999999999</v>
      </c>
      <c r="E60" s="114"/>
      <c r="F60" s="114">
        <v>9.1999999999999998E-2</v>
      </c>
      <c r="G60" s="114">
        <v>0</v>
      </c>
      <c r="H60" s="91">
        <v>4.8000000000000001E-2</v>
      </c>
      <c r="I60" s="1"/>
    </row>
    <row r="61" spans="1:9" ht="15.95" customHeight="1" x14ac:dyDescent="0.25">
      <c r="A61" s="17" t="s">
        <v>57</v>
      </c>
      <c r="B61" s="81">
        <v>361787.3</v>
      </c>
      <c r="C61" s="275">
        <v>6</v>
      </c>
      <c r="D61" s="114">
        <v>5.2999999999999999E-2</v>
      </c>
      <c r="E61" s="114">
        <v>0.15</v>
      </c>
      <c r="F61" s="114">
        <v>0.08</v>
      </c>
      <c r="G61" s="114">
        <v>1E-3</v>
      </c>
      <c r="H61" s="91">
        <v>2.3E-2</v>
      </c>
      <c r="I61" s="1"/>
    </row>
    <row r="62" spans="1:9" ht="15.95" customHeight="1" x14ac:dyDescent="0.25">
      <c r="A62" s="17" t="s">
        <v>58</v>
      </c>
      <c r="B62" s="81">
        <v>236629.6</v>
      </c>
      <c r="C62" s="215">
        <v>2</v>
      </c>
      <c r="D62" s="114">
        <v>0.20300000000000001</v>
      </c>
      <c r="E62" s="114">
        <v>0.28799999999999998</v>
      </c>
      <c r="F62" s="114">
        <v>9.1999999999999998E-2</v>
      </c>
      <c r="G62" s="114">
        <v>1.9E-2</v>
      </c>
      <c r="H62" s="91">
        <v>0.153</v>
      </c>
      <c r="I62" s="1"/>
    </row>
    <row r="63" spans="1:9" ht="15.95" customHeight="1" x14ac:dyDescent="0.25">
      <c r="A63" s="17" t="s">
        <v>59</v>
      </c>
      <c r="B63" s="81">
        <v>182007.6</v>
      </c>
      <c r="C63" s="215">
        <v>2</v>
      </c>
      <c r="D63" s="114">
        <v>0.23200000000000001</v>
      </c>
      <c r="E63" s="114">
        <v>0.28699999999999998</v>
      </c>
      <c r="F63" s="114">
        <v>0.03</v>
      </c>
      <c r="G63" s="114">
        <v>3.0000000000000001E-3</v>
      </c>
      <c r="H63" s="91">
        <v>0.15</v>
      </c>
      <c r="I63" s="1"/>
    </row>
    <row r="64" spans="1:9" ht="15.95" customHeight="1" x14ac:dyDescent="0.25">
      <c r="A64" s="17" t="s">
        <v>60</v>
      </c>
      <c r="B64" s="81">
        <v>271937.2</v>
      </c>
      <c r="C64" s="219">
        <v>1</v>
      </c>
      <c r="D64" s="114">
        <v>0.126</v>
      </c>
      <c r="E64" s="114">
        <v>0.59599999999999997</v>
      </c>
      <c r="F64" s="114">
        <v>7.0000000000000001E-3</v>
      </c>
      <c r="G64" s="114">
        <v>4.0000000000000001E-3</v>
      </c>
      <c r="H64" s="91">
        <v>5.8999999999999997E-2</v>
      </c>
      <c r="I64" s="1"/>
    </row>
    <row r="65" spans="1:9" ht="15.95" customHeight="1" x14ac:dyDescent="0.25">
      <c r="A65" s="17" t="s">
        <v>61</v>
      </c>
      <c r="B65" s="81">
        <v>313319</v>
      </c>
      <c r="C65" s="272">
        <v>5</v>
      </c>
      <c r="D65" s="114">
        <v>0.35499999999999998</v>
      </c>
      <c r="E65" s="114">
        <v>0.27100000000000002</v>
      </c>
      <c r="F65" s="114">
        <v>0.109</v>
      </c>
      <c r="G65" s="114">
        <v>2.4E-2</v>
      </c>
      <c r="H65" s="91">
        <v>0.40899999999999997</v>
      </c>
      <c r="I65" s="1"/>
    </row>
    <row r="66" spans="1:9" ht="15.95" customHeight="1" x14ac:dyDescent="0.25">
      <c r="A66" s="17" t="s">
        <v>62</v>
      </c>
      <c r="B66" s="81">
        <v>876827.5</v>
      </c>
      <c r="C66" s="217">
        <v>4</v>
      </c>
      <c r="D66" s="114">
        <v>0.27800000000000002</v>
      </c>
      <c r="E66" s="114">
        <v>0.35099999999999998</v>
      </c>
      <c r="F66" s="114">
        <v>0.13400000000000001</v>
      </c>
      <c r="G66" s="114">
        <v>1.7000000000000001E-2</v>
      </c>
      <c r="H66" s="91">
        <v>0.26700000000000002</v>
      </c>
      <c r="I66" s="1"/>
    </row>
    <row r="67" spans="1:9" ht="15.95" customHeight="1" x14ac:dyDescent="0.25">
      <c r="A67" s="17" t="s">
        <v>63</v>
      </c>
      <c r="B67" s="81">
        <v>502540</v>
      </c>
      <c r="C67" s="215">
        <v>2</v>
      </c>
      <c r="D67" s="114">
        <v>0.184</v>
      </c>
      <c r="E67" s="114">
        <v>0.38800000000000001</v>
      </c>
      <c r="F67" s="114">
        <v>5.3999999999999999E-2</v>
      </c>
      <c r="G67" s="114">
        <v>7.0000000000000001E-3</v>
      </c>
      <c r="H67" s="91">
        <v>7.8E-2</v>
      </c>
      <c r="I67" s="1"/>
    </row>
    <row r="68" spans="1:9" ht="15.95" customHeight="1" x14ac:dyDescent="0.25">
      <c r="A68" s="17" t="s">
        <v>64</v>
      </c>
      <c r="B68" s="81">
        <v>308144.90000000002</v>
      </c>
      <c r="C68" s="215">
        <v>2</v>
      </c>
      <c r="D68" s="114">
        <v>0.218</v>
      </c>
      <c r="E68" s="114">
        <v>0.36299999999999999</v>
      </c>
      <c r="F68" s="114">
        <v>4.2999999999999997E-2</v>
      </c>
      <c r="G68" s="114">
        <v>1.4999999999999999E-2</v>
      </c>
      <c r="H68" s="91">
        <v>9.2999999999999999E-2</v>
      </c>
      <c r="I68" s="1"/>
    </row>
    <row r="69" spans="1:9" ht="15.95" customHeight="1" x14ac:dyDescent="0.25">
      <c r="A69" s="17" t="s">
        <v>65</v>
      </c>
      <c r="B69" s="81">
        <v>582467.9</v>
      </c>
      <c r="C69" s="219">
        <v>1</v>
      </c>
      <c r="D69" s="114">
        <v>0.15</v>
      </c>
      <c r="E69" s="114">
        <v>0.223</v>
      </c>
      <c r="F69" s="114">
        <v>1.4E-2</v>
      </c>
      <c r="G69" s="114">
        <v>1E-3</v>
      </c>
      <c r="H69" s="91">
        <v>2.9000000000000001E-2</v>
      </c>
      <c r="I69" s="1"/>
    </row>
    <row r="70" spans="1:9" ht="15.95" customHeight="1" x14ac:dyDescent="0.25">
      <c r="A70" s="17" t="s">
        <v>66</v>
      </c>
      <c r="B70" s="81">
        <v>188258.9</v>
      </c>
      <c r="C70" s="272">
        <v>5</v>
      </c>
      <c r="D70" s="114">
        <v>0.311</v>
      </c>
      <c r="E70" s="114">
        <v>0.56399999999999995</v>
      </c>
      <c r="F70" s="114">
        <v>3.5999999999999997E-2</v>
      </c>
      <c r="G70" s="114">
        <v>0.03</v>
      </c>
      <c r="H70" s="91">
        <v>7.4999999999999997E-2</v>
      </c>
      <c r="I70" s="1"/>
    </row>
    <row r="71" spans="1:9" ht="15.95" customHeight="1" x14ac:dyDescent="0.25">
      <c r="A71" s="17" t="s">
        <v>67</v>
      </c>
      <c r="B71" s="81">
        <v>378860.2</v>
      </c>
      <c r="C71" s="272">
        <v>5</v>
      </c>
      <c r="D71" s="114">
        <v>0.157</v>
      </c>
      <c r="E71" s="114">
        <v>0.16300000000000001</v>
      </c>
      <c r="F71" s="114">
        <v>0.14499999999999999</v>
      </c>
      <c r="G71" s="114">
        <v>1.7999999999999999E-2</v>
      </c>
      <c r="H71" s="91">
        <v>0.218</v>
      </c>
      <c r="I71" s="1"/>
    </row>
    <row r="72" spans="1:9" ht="15.95" customHeight="1" x14ac:dyDescent="0.25">
      <c r="A72" s="17" t="s">
        <v>68</v>
      </c>
      <c r="B72" s="81">
        <v>422105.5</v>
      </c>
      <c r="C72" s="272">
        <v>5</v>
      </c>
      <c r="D72" s="114">
        <v>0.13</v>
      </c>
      <c r="E72" s="114">
        <v>0.20499999999999999</v>
      </c>
      <c r="F72" s="114">
        <v>0.17499999999999999</v>
      </c>
      <c r="G72" s="114">
        <v>2.1000000000000001E-2</v>
      </c>
      <c r="H72" s="91">
        <v>0.379</v>
      </c>
      <c r="I72" s="1"/>
    </row>
    <row r="73" spans="1:9" ht="15.95" customHeight="1" x14ac:dyDescent="0.25">
      <c r="A73" s="17" t="s">
        <v>69</v>
      </c>
      <c r="B73" s="81">
        <v>54111.23</v>
      </c>
      <c r="C73" s="215">
        <v>2</v>
      </c>
      <c r="D73" s="114">
        <v>0.24199999999999999</v>
      </c>
      <c r="E73" s="114">
        <v>1</v>
      </c>
      <c r="F73" s="114">
        <v>7.0000000000000001E-3</v>
      </c>
      <c r="G73" s="114">
        <v>6.0000000000000001E-3</v>
      </c>
      <c r="H73" s="91">
        <v>3.6999999999999998E-2</v>
      </c>
      <c r="I73" s="1"/>
    </row>
    <row r="74" spans="1:9" ht="15.95" customHeight="1" x14ac:dyDescent="0.25">
      <c r="A74" s="17" t="s">
        <v>70</v>
      </c>
      <c r="B74" s="81">
        <v>116887.5</v>
      </c>
      <c r="C74" s="217">
        <v>4</v>
      </c>
      <c r="D74" s="114">
        <v>0.193</v>
      </c>
      <c r="E74" s="114">
        <v>0.29699999999999999</v>
      </c>
      <c r="F74" s="114">
        <v>4.8000000000000001E-2</v>
      </c>
      <c r="G74" s="114">
        <v>5.0000000000000001E-3</v>
      </c>
      <c r="H74" s="91">
        <v>0.26800000000000002</v>
      </c>
      <c r="I74" s="1"/>
    </row>
    <row r="75" spans="1:9" ht="15.95" customHeight="1" x14ac:dyDescent="0.25">
      <c r="A75" s="17" t="s">
        <v>71</v>
      </c>
      <c r="B75" s="81">
        <v>174611.4</v>
      </c>
      <c r="C75" s="217">
        <v>4</v>
      </c>
      <c r="D75" s="114">
        <v>0.14399999999999999</v>
      </c>
      <c r="E75" s="114">
        <v>0.27700000000000002</v>
      </c>
      <c r="F75" s="114">
        <v>0.09</v>
      </c>
      <c r="G75" s="114">
        <v>5.0000000000000001E-3</v>
      </c>
      <c r="H75" s="91">
        <v>0.78200000000000003</v>
      </c>
      <c r="I75" s="1"/>
    </row>
    <row r="76" spans="1:9" ht="15.95" customHeight="1" x14ac:dyDescent="0.25">
      <c r="A76" s="17" t="s">
        <v>72</v>
      </c>
      <c r="B76" s="81">
        <v>578521.69999999995</v>
      </c>
      <c r="C76" s="272">
        <v>5</v>
      </c>
      <c r="D76" s="114">
        <v>0.29799999999999999</v>
      </c>
      <c r="E76" s="114">
        <v>0.216</v>
      </c>
      <c r="F76" s="114">
        <v>0.123</v>
      </c>
      <c r="G76" s="114">
        <v>7.0000000000000001E-3</v>
      </c>
      <c r="H76" s="91">
        <v>0.753</v>
      </c>
      <c r="I76" s="1"/>
    </row>
    <row r="77" spans="1:9" ht="15.95" customHeight="1" x14ac:dyDescent="0.25">
      <c r="A77" s="17" t="s">
        <v>73</v>
      </c>
      <c r="B77" s="81">
        <v>428033.3</v>
      </c>
      <c r="C77" s="217">
        <v>4</v>
      </c>
      <c r="D77" s="114">
        <v>0.32900000000000001</v>
      </c>
      <c r="E77" s="114">
        <v>0.14000000000000001</v>
      </c>
      <c r="F77" s="114">
        <v>9.1999999999999998E-2</v>
      </c>
      <c r="G77" s="114">
        <v>2E-3</v>
      </c>
      <c r="H77" s="91">
        <v>0.28499999999999998</v>
      </c>
      <c r="I77" s="1"/>
    </row>
    <row r="78" spans="1:9" ht="15.95" customHeight="1" x14ac:dyDescent="0.25">
      <c r="A78" s="17" t="s">
        <v>74</v>
      </c>
      <c r="B78" s="81">
        <v>223103.6</v>
      </c>
      <c r="C78" s="272">
        <v>5</v>
      </c>
      <c r="D78" s="114">
        <v>0.26800000000000002</v>
      </c>
      <c r="E78" s="114">
        <v>0.189</v>
      </c>
      <c r="F78" s="114">
        <v>0.124</v>
      </c>
      <c r="G78" s="114">
        <v>2.1999999999999999E-2</v>
      </c>
      <c r="H78" s="91">
        <v>0.156</v>
      </c>
      <c r="I78" s="1"/>
    </row>
    <row r="79" spans="1:9" ht="15.95" customHeight="1" x14ac:dyDescent="0.25">
      <c r="A79" s="17" t="s">
        <v>75</v>
      </c>
      <c r="B79" s="81">
        <v>1305007</v>
      </c>
      <c r="C79" s="217">
        <v>4</v>
      </c>
      <c r="D79" s="114">
        <v>0.22900000000000001</v>
      </c>
      <c r="E79" s="114">
        <v>0.17799999999999999</v>
      </c>
      <c r="F79" s="114">
        <v>0.20599999999999999</v>
      </c>
      <c r="G79" s="114">
        <v>1.4999999999999999E-2</v>
      </c>
      <c r="H79" s="91">
        <v>0.39</v>
      </c>
      <c r="I79" s="1"/>
    </row>
    <row r="80" spans="1:9" ht="15.95" customHeight="1" x14ac:dyDescent="0.25">
      <c r="A80" s="17" t="s">
        <v>76</v>
      </c>
      <c r="B80" s="81">
        <v>33365.43</v>
      </c>
      <c r="C80" s="217">
        <v>4</v>
      </c>
      <c r="D80" s="114">
        <v>0.39700000000000002</v>
      </c>
      <c r="E80" s="114">
        <v>0.18</v>
      </c>
      <c r="F80" s="114">
        <v>8.8999999999999996E-2</v>
      </c>
      <c r="G80" s="114">
        <v>1.2999999999999999E-2</v>
      </c>
      <c r="H80" s="91">
        <v>0.26700000000000002</v>
      </c>
      <c r="I80" s="1"/>
    </row>
    <row r="81" spans="1:9" ht="15.95" customHeight="1" x14ac:dyDescent="0.25">
      <c r="A81" s="17" t="s">
        <v>77</v>
      </c>
      <c r="B81" s="81">
        <v>179883.8</v>
      </c>
      <c r="C81" s="215">
        <v>2</v>
      </c>
      <c r="D81" s="114">
        <v>0.23100000000000001</v>
      </c>
      <c r="E81" s="114">
        <v>0.34699999999999998</v>
      </c>
      <c r="F81" s="114">
        <v>0.104</v>
      </c>
      <c r="G81" s="114">
        <v>0</v>
      </c>
      <c r="H81" s="91">
        <v>0.13500000000000001</v>
      </c>
      <c r="I81" s="1"/>
    </row>
    <row r="82" spans="1:9" ht="15.95" customHeight="1" x14ac:dyDescent="0.25">
      <c r="A82" s="17" t="s">
        <v>78</v>
      </c>
      <c r="B82" s="81">
        <v>277887.09999999998</v>
      </c>
      <c r="C82" s="217">
        <v>4</v>
      </c>
      <c r="D82" s="114">
        <v>0.255</v>
      </c>
      <c r="E82" s="114">
        <v>8.5999999999999993E-2</v>
      </c>
      <c r="F82" s="114">
        <v>0.34</v>
      </c>
      <c r="G82" s="114">
        <v>1.9E-2</v>
      </c>
      <c r="H82" s="91">
        <v>0.27700000000000002</v>
      </c>
      <c r="I82" s="1"/>
    </row>
    <row r="83" spans="1:9" ht="15.95" customHeight="1" x14ac:dyDescent="0.25">
      <c r="A83" s="17" t="s">
        <v>79</v>
      </c>
      <c r="B83" s="81">
        <v>737216.7</v>
      </c>
      <c r="C83" s="275">
        <v>6</v>
      </c>
      <c r="D83" s="114">
        <v>0.25</v>
      </c>
      <c r="E83" s="114">
        <v>0.15</v>
      </c>
      <c r="F83" s="114">
        <v>0.245</v>
      </c>
      <c r="G83" s="114">
        <v>1.2999999999999999E-2</v>
      </c>
      <c r="H83" s="91">
        <v>0.30099999999999999</v>
      </c>
      <c r="I83" s="1"/>
    </row>
    <row r="84" spans="1:9" ht="15.95" customHeight="1" x14ac:dyDescent="0.25">
      <c r="A84" s="17" t="s">
        <v>80</v>
      </c>
      <c r="B84" s="81">
        <v>547528.4</v>
      </c>
      <c r="C84" s="275">
        <v>6</v>
      </c>
      <c r="D84" s="114">
        <v>0.184</v>
      </c>
      <c r="E84" s="114">
        <v>0.24399999999999999</v>
      </c>
      <c r="F84" s="114">
        <v>0.109</v>
      </c>
      <c r="G84" s="114">
        <v>8.0000000000000002E-3</v>
      </c>
      <c r="H84" s="91">
        <v>0.251</v>
      </c>
      <c r="I84" s="1"/>
    </row>
    <row r="85" spans="1:9" ht="15.95" customHeight="1" x14ac:dyDescent="0.25">
      <c r="A85" s="17" t="s">
        <v>81</v>
      </c>
      <c r="B85" s="81">
        <v>212126.1</v>
      </c>
      <c r="C85" s="275">
        <v>6</v>
      </c>
      <c r="D85" s="114">
        <v>7.5999999999999998E-2</v>
      </c>
      <c r="E85" s="114">
        <v>0.28999999999999998</v>
      </c>
      <c r="F85" s="114">
        <v>0.23300000000000001</v>
      </c>
      <c r="G85" s="114">
        <v>3.0000000000000001E-3</v>
      </c>
      <c r="H85" s="91">
        <v>0.27400000000000002</v>
      </c>
      <c r="I85" s="1"/>
    </row>
    <row r="86" spans="1:9" ht="15.95" customHeight="1" thickBot="1" x14ac:dyDescent="0.3">
      <c r="A86" s="17" t="s">
        <v>82</v>
      </c>
      <c r="B86" s="81">
        <v>280324.2</v>
      </c>
      <c r="C86" s="218">
        <v>2</v>
      </c>
      <c r="D86" s="114">
        <v>0.16300000000000001</v>
      </c>
      <c r="E86" s="114">
        <v>0.25700000000000001</v>
      </c>
      <c r="F86" s="114">
        <v>8.7999999999999995E-2</v>
      </c>
      <c r="G86" s="114">
        <v>2E-3</v>
      </c>
      <c r="H86" s="91">
        <v>0.28299999999999997</v>
      </c>
      <c r="I86" s="1"/>
    </row>
    <row r="87" spans="1:9" ht="15.95" customHeight="1" thickBot="1" x14ac:dyDescent="0.3">
      <c r="A87" s="17" t="s">
        <v>83</v>
      </c>
      <c r="B87" s="81">
        <v>366191.9</v>
      </c>
      <c r="C87" s="273">
        <v>6</v>
      </c>
      <c r="D87" s="114">
        <v>0.22500000000000001</v>
      </c>
      <c r="E87" s="114">
        <v>0.23599999999999999</v>
      </c>
      <c r="F87" s="114">
        <v>0.14399999999999999</v>
      </c>
      <c r="G87" s="114">
        <v>8.0000000000000002E-3</v>
      </c>
      <c r="H87" s="91">
        <v>0.217</v>
      </c>
      <c r="I87" s="1"/>
    </row>
    <row r="88" spans="1:9" ht="15.95" customHeight="1" thickBot="1" x14ac:dyDescent="0.3">
      <c r="A88" s="17" t="s">
        <v>84</v>
      </c>
      <c r="B88" s="81">
        <v>395080.4</v>
      </c>
      <c r="C88" s="220">
        <v>4</v>
      </c>
      <c r="D88" s="114">
        <v>0.247</v>
      </c>
      <c r="E88" s="114">
        <v>0.183</v>
      </c>
      <c r="F88" s="114">
        <v>0.42</v>
      </c>
      <c r="G88" s="114">
        <v>3.0000000000000001E-3</v>
      </c>
      <c r="H88" s="91">
        <v>0.443</v>
      </c>
      <c r="I88" s="1"/>
    </row>
    <row r="89" spans="1:9" ht="15.95" customHeight="1" thickBot="1" x14ac:dyDescent="0.3">
      <c r="A89" s="17" t="s">
        <v>85</v>
      </c>
      <c r="B89" s="81">
        <v>1089070</v>
      </c>
      <c r="C89" s="218">
        <v>2</v>
      </c>
      <c r="D89" s="114">
        <v>0.109</v>
      </c>
      <c r="E89" s="114">
        <v>0.23599999999999999</v>
      </c>
      <c r="F89" s="114">
        <v>5.8999999999999997E-2</v>
      </c>
      <c r="G89" s="114">
        <v>1E-3</v>
      </c>
      <c r="H89" s="91">
        <v>0.13</v>
      </c>
      <c r="I89" s="1"/>
    </row>
    <row r="90" spans="1:9" ht="15.95" customHeight="1" thickBot="1" x14ac:dyDescent="0.3">
      <c r="A90" s="17" t="s">
        <v>86</v>
      </c>
      <c r="B90" s="81">
        <v>119673</v>
      </c>
      <c r="C90" s="220">
        <v>4</v>
      </c>
      <c r="D90" s="114">
        <v>0.245</v>
      </c>
      <c r="E90" s="114">
        <v>0.129</v>
      </c>
      <c r="F90" s="114">
        <v>0.22800000000000001</v>
      </c>
      <c r="G90" s="114">
        <v>6.0000000000000001E-3</v>
      </c>
      <c r="H90" s="91">
        <v>0.33100000000000002</v>
      </c>
      <c r="I90" s="1"/>
    </row>
    <row r="91" spans="1:9" ht="15.95" customHeight="1" thickBot="1" x14ac:dyDescent="0.3">
      <c r="A91" s="17" t="s">
        <v>87</v>
      </c>
      <c r="B91" s="81">
        <v>42032.32</v>
      </c>
      <c r="C91" s="372">
        <v>6</v>
      </c>
      <c r="D91" s="371">
        <v>9.2999999999999999E-2</v>
      </c>
      <c r="E91" s="114">
        <v>5.7000000000000002E-2</v>
      </c>
      <c r="F91" s="114">
        <v>0.318</v>
      </c>
      <c r="G91" s="114">
        <v>0</v>
      </c>
      <c r="H91" s="91">
        <v>0.46100000000000002</v>
      </c>
      <c r="I91" s="1"/>
    </row>
    <row r="92" spans="1:9" ht="15.95" customHeight="1" thickBot="1" x14ac:dyDescent="0.3">
      <c r="A92" s="17" t="s">
        <v>88</v>
      </c>
      <c r="B92" s="81">
        <v>84944.69</v>
      </c>
      <c r="C92" s="373"/>
      <c r="D92" s="371">
        <v>0.26200000000000001</v>
      </c>
      <c r="E92" s="114">
        <v>0</v>
      </c>
      <c r="F92" s="114">
        <v>0.11</v>
      </c>
      <c r="G92" s="114">
        <v>0.04</v>
      </c>
      <c r="H92" s="91">
        <v>0.16600000000000001</v>
      </c>
      <c r="I92" s="1"/>
    </row>
    <row r="93" spans="1:9" ht="15.95" customHeight="1" x14ac:dyDescent="0.25">
      <c r="A93" s="8"/>
      <c r="B93" s="65"/>
      <c r="C93" s="2"/>
      <c r="E93" s="20"/>
      <c r="G93" s="1"/>
      <c r="H93" s="100"/>
      <c r="I93" s="1"/>
    </row>
    <row r="94" spans="1:9" ht="15.95" customHeight="1" x14ac:dyDescent="0.25">
      <c r="A94" s="9" t="s">
        <v>110</v>
      </c>
      <c r="B94" s="81"/>
      <c r="C94" s="2"/>
      <c r="D94" s="107">
        <f>_xlfn.QUARTILE.INC(D5:D92,1)</f>
        <v>0.14399999999999999</v>
      </c>
      <c r="E94" s="107">
        <f t="shared" ref="E94:G94" si="0">_xlfn.QUARTILE.INC(E5:E92,1)</f>
        <v>0.18</v>
      </c>
      <c r="F94" s="107">
        <f t="shared" si="0"/>
        <v>4.7750000000000001E-2</v>
      </c>
      <c r="G94" s="107">
        <f t="shared" si="0"/>
        <v>5.0000000000000001E-3</v>
      </c>
      <c r="H94" s="108">
        <f>_xlfn.QUARTILE.INC(H5:H92,1)</f>
        <v>3.6999999999999998E-2</v>
      </c>
      <c r="I94" s="1"/>
    </row>
    <row r="95" spans="1:9" ht="15.95" customHeight="1" x14ac:dyDescent="0.25">
      <c r="A95" s="9" t="s">
        <v>111</v>
      </c>
      <c r="B95" s="81"/>
      <c r="C95" s="2"/>
      <c r="D95" s="107">
        <f>MEDIAN(D5:D92)</f>
        <v>0.1925</v>
      </c>
      <c r="E95" s="107">
        <f t="shared" ref="E95:G95" si="1">MEDIAN(E5:E92)</f>
        <v>0.25700000000000001</v>
      </c>
      <c r="F95" s="107">
        <f t="shared" si="1"/>
        <v>7.4499999999999997E-2</v>
      </c>
      <c r="G95" s="107">
        <f t="shared" si="1"/>
        <v>1.7999999999999999E-2</v>
      </c>
      <c r="H95" s="108">
        <f>MEDIAN(H5:H92)</f>
        <v>8.5999999999999993E-2</v>
      </c>
      <c r="I95" s="1"/>
    </row>
    <row r="96" spans="1:9" ht="15.95" customHeight="1" x14ac:dyDescent="0.25">
      <c r="A96" s="9" t="s">
        <v>112</v>
      </c>
      <c r="B96" s="81"/>
      <c r="C96" s="2"/>
      <c r="D96" s="107">
        <f>_xlfn.QUARTILE.INC(D5:D92,3)</f>
        <v>0.25124999999999997</v>
      </c>
      <c r="E96" s="107">
        <f t="shared" ref="E96:G96" si="2">_xlfn.QUARTILE.INC(E5:E92,3)</f>
        <v>0.36599999999999999</v>
      </c>
      <c r="F96" s="107">
        <f t="shared" si="2"/>
        <v>0.11975</v>
      </c>
      <c r="G96" s="107">
        <f t="shared" si="2"/>
        <v>4.4249999999999998E-2</v>
      </c>
      <c r="H96" s="108">
        <f>_xlfn.QUARTILE.INC(H5:H92,3)</f>
        <v>0.18925</v>
      </c>
      <c r="I96" s="1"/>
    </row>
    <row r="97" spans="1:9" ht="15.95" customHeight="1" x14ac:dyDescent="0.25">
      <c r="A97" s="1"/>
      <c r="B97" s="65"/>
      <c r="C97" s="2"/>
      <c r="D97" s="71"/>
      <c r="E97" s="71"/>
      <c r="F97" s="71"/>
      <c r="G97" s="71"/>
      <c r="H97" s="76"/>
      <c r="I97" s="1"/>
    </row>
    <row r="98" spans="1:9" ht="15.95" customHeight="1" x14ac:dyDescent="0.25">
      <c r="A98" s="9" t="s">
        <v>157</v>
      </c>
      <c r="B98" s="81">
        <v>23803912</v>
      </c>
      <c r="C98" s="2"/>
      <c r="D98" s="74">
        <v>0.2</v>
      </c>
      <c r="E98" s="74">
        <v>0.24</v>
      </c>
      <c r="F98" s="74">
        <v>0.104</v>
      </c>
      <c r="G98" s="74">
        <v>2.8000000000000001E-2</v>
      </c>
      <c r="H98" s="74">
        <v>0.18</v>
      </c>
      <c r="I98" s="1"/>
    </row>
    <row r="99" spans="1:9" s="10" customFormat="1" ht="15.95" customHeight="1" x14ac:dyDescent="0.25">
      <c r="A99" s="51"/>
      <c r="C99" s="52"/>
      <c r="D99" s="69"/>
      <c r="E99" s="69"/>
      <c r="F99" s="34"/>
      <c r="G99" s="34"/>
      <c r="H99" s="62"/>
    </row>
    <row r="100" spans="1:9" ht="46.5" customHeight="1" x14ac:dyDescent="0.25">
      <c r="A100" s="26" t="s">
        <v>177</v>
      </c>
      <c r="C100" s="1"/>
      <c r="D100" s="28" t="s">
        <v>124</v>
      </c>
      <c r="E100" s="53" t="s">
        <v>125</v>
      </c>
      <c r="F100" s="28" t="s">
        <v>126</v>
      </c>
      <c r="G100" s="28" t="s">
        <v>127</v>
      </c>
      <c r="H100" s="29" t="s">
        <v>167</v>
      </c>
      <c r="I100" s="1"/>
    </row>
    <row r="101" spans="1:9" ht="15.95" customHeight="1" x14ac:dyDescent="0.25">
      <c r="A101" s="9" t="s">
        <v>171</v>
      </c>
      <c r="C101" s="1"/>
      <c r="D101" s="107">
        <f>AVERAGEIF($C$5:$C$92,"=1",D5:D92)</f>
        <v>0.14799999999999999</v>
      </c>
      <c r="E101" s="107">
        <f t="shared" ref="E101:G101" si="3">AVERAGEIF($C$5:$C$92,"=1",E5:E92)</f>
        <v>0.25224999999999997</v>
      </c>
      <c r="F101" s="107">
        <f t="shared" si="3"/>
        <v>4.3700000000000003E-2</v>
      </c>
      <c r="G101" s="107">
        <f t="shared" si="3"/>
        <v>1.8000000000000002E-3</v>
      </c>
      <c r="H101" s="107">
        <f>AVERAGEIF($C$5:$C$92,"=1",H5:H92)</f>
        <v>4.82E-2</v>
      </c>
      <c r="I101" s="1"/>
    </row>
    <row r="102" spans="1:9" ht="15.95" customHeight="1" x14ac:dyDescent="0.25">
      <c r="A102" s="9" t="s">
        <v>172</v>
      </c>
      <c r="C102" s="1"/>
      <c r="D102" s="107">
        <f>AVERAGEIF($C$5:$C$92,"=2",D5:D92)</f>
        <v>0.16970370370370372</v>
      </c>
      <c r="E102" s="107">
        <f t="shared" ref="E102:G102" si="4">AVERAGEIF($C$5:$C$92,"=2",E5:E92)</f>
        <v>0.39503846153846162</v>
      </c>
      <c r="F102" s="107">
        <f t="shared" si="4"/>
        <v>5.5222222222222228E-2</v>
      </c>
      <c r="G102" s="107">
        <f t="shared" si="4"/>
        <v>1.8629629629629635E-2</v>
      </c>
      <c r="H102" s="107">
        <f>AVERAGEIF($C$5:$C$92,"=2",H5:H92)</f>
        <v>9.8629629629629623E-2</v>
      </c>
      <c r="I102" s="1"/>
    </row>
    <row r="103" spans="1:9" ht="15.95" customHeight="1" x14ac:dyDescent="0.25">
      <c r="A103" s="9" t="s">
        <v>173</v>
      </c>
      <c r="C103" s="1"/>
      <c r="D103" s="107">
        <f>AVERAGEIF($C$5:$C$92,"=3",D5:D92)</f>
        <v>0.22990000000000005</v>
      </c>
      <c r="E103" s="107">
        <f t="shared" ref="E103:G103" si="5">AVERAGEIF($C$5:$C$92,"=3",E5:E92)</f>
        <v>0.25974999999999998</v>
      </c>
      <c r="F103" s="107">
        <f t="shared" si="5"/>
        <v>7.8850000000000003E-2</v>
      </c>
      <c r="G103" s="107">
        <f t="shared" si="5"/>
        <v>0.13059999999999997</v>
      </c>
      <c r="H103" s="107">
        <f>AVERAGEIF($C$5:$C$92,"=3",H5:H92)</f>
        <v>5.2600000000000001E-2</v>
      </c>
      <c r="I103" s="1"/>
    </row>
    <row r="104" spans="1:9" ht="15.95" customHeight="1" x14ac:dyDescent="0.25">
      <c r="A104" s="9" t="s">
        <v>174</v>
      </c>
      <c r="C104" s="1"/>
      <c r="D104" s="107">
        <f>AVERAGEIF($C$5:$C$92,"=4",D5:D92)</f>
        <v>0.26168750000000002</v>
      </c>
      <c r="E104" s="107">
        <f t="shared" ref="E104:G104" si="6">AVERAGEIF($C$5:$C$92,"=4",E5:E92)</f>
        <v>0.2459375</v>
      </c>
      <c r="F104" s="107">
        <f t="shared" si="6"/>
        <v>0.16700000000000004</v>
      </c>
      <c r="G104" s="107">
        <f t="shared" si="6"/>
        <v>1.8500000000000003E-2</v>
      </c>
      <c r="H104" s="107">
        <f>AVERAGEIF($C$5:$C$92,"=4",H5:H92)</f>
        <v>0.27537500000000004</v>
      </c>
      <c r="I104" s="1"/>
    </row>
    <row r="105" spans="1:9" ht="15.95" customHeight="1" x14ac:dyDescent="0.25">
      <c r="A105" s="9" t="s">
        <v>175</v>
      </c>
      <c r="C105" s="1"/>
      <c r="D105" s="107">
        <f>AVERAGEIF($C$5:$C$92,"=5",D5:D92)</f>
        <v>0.22987500000000002</v>
      </c>
      <c r="E105" s="107">
        <f t="shared" ref="E105:G105" si="7">AVERAGEIF($C$5:$C$92,"=5",E5:E92)</f>
        <v>0.26924999999999999</v>
      </c>
      <c r="F105" s="107">
        <f t="shared" si="7"/>
        <v>0.119875</v>
      </c>
      <c r="G105" s="107">
        <f t="shared" si="7"/>
        <v>2.2624999999999996E-2</v>
      </c>
      <c r="H105" s="107">
        <f>AVERAGEIF($C$5:$C$92,"=5",H5:H92)</f>
        <v>0.28175</v>
      </c>
      <c r="I105" s="1"/>
    </row>
    <row r="106" spans="1:9" ht="15.95" customHeight="1" x14ac:dyDescent="0.25">
      <c r="A106" s="9" t="s">
        <v>179</v>
      </c>
      <c r="D106" s="107">
        <f>AVERAGEIF($C$5:$C$92,"=6",D5:D92)</f>
        <v>0.14683333333333332</v>
      </c>
      <c r="E106" s="107">
        <f t="shared" ref="E106:G106" si="8">AVERAGEIF($C$5:$C$92,"=6",E5:E92)</f>
        <v>0.18783333333333332</v>
      </c>
      <c r="F106" s="107">
        <f t="shared" si="8"/>
        <v>0.18816666666666668</v>
      </c>
      <c r="G106" s="107">
        <f t="shared" si="8"/>
        <v>5.5000000000000005E-3</v>
      </c>
      <c r="H106" s="128">
        <f>AVERAGEIF($C$5:$C$92,"=6",H5:H92)</f>
        <v>0.2545</v>
      </c>
      <c r="I106" s="1"/>
    </row>
    <row r="108" spans="1:9" ht="15.95" customHeight="1" x14ac:dyDescent="0.25">
      <c r="B108" s="206" t="s">
        <v>181</v>
      </c>
      <c r="C108" s="62" t="s">
        <v>353</v>
      </c>
    </row>
    <row r="109" spans="1:9" ht="15.95" customHeight="1" x14ac:dyDescent="0.25">
      <c r="C109" s="153" t="s">
        <v>198</v>
      </c>
      <c r="D109" s="140"/>
    </row>
    <row r="110" spans="1:9" ht="15.95" customHeight="1" x14ac:dyDescent="0.25">
      <c r="B110" s="313"/>
      <c r="C110" s="153" t="s">
        <v>327</v>
      </c>
      <c r="D110" s="140"/>
      <c r="G110" s="313"/>
      <c r="I110" s="313"/>
    </row>
    <row r="111" spans="1:9" ht="15.95" customHeight="1" x14ac:dyDescent="0.25">
      <c r="B111" s="207" t="s">
        <v>182</v>
      </c>
      <c r="C111" s="154" t="s">
        <v>199</v>
      </c>
      <c r="D111" s="146"/>
    </row>
    <row r="112" spans="1:9" ht="15.95" customHeight="1" x14ac:dyDescent="0.25">
      <c r="B112" s="255"/>
      <c r="C112" s="155" t="s">
        <v>183</v>
      </c>
      <c r="D112" s="146"/>
    </row>
    <row r="113" spans="2:4" ht="15.95" customHeight="1" x14ac:dyDescent="0.25">
      <c r="B113" s="144"/>
      <c r="C113" s="155" t="s">
        <v>184</v>
      </c>
      <c r="D113" s="146"/>
    </row>
    <row r="114" spans="2:4" ht="15.95" customHeight="1" x14ac:dyDescent="0.25">
      <c r="B114" s="144"/>
      <c r="C114" s="155" t="s">
        <v>185</v>
      </c>
      <c r="D114" s="146"/>
    </row>
    <row r="115" spans="2:4" ht="15.95" customHeight="1" x14ac:dyDescent="0.25">
      <c r="B115" s="144"/>
      <c r="C115" s="155" t="s">
        <v>195</v>
      </c>
      <c r="D115" s="146"/>
    </row>
    <row r="116" spans="2:4" ht="15.95" customHeight="1" x14ac:dyDescent="0.25">
      <c r="B116" s="206" t="s">
        <v>206</v>
      </c>
      <c r="C116" s="213" t="s">
        <v>202</v>
      </c>
      <c r="D116" s="155" t="s">
        <v>203</v>
      </c>
    </row>
    <row r="117" spans="2:4" ht="15.95" customHeight="1" x14ac:dyDescent="0.25">
      <c r="B117" s="212"/>
      <c r="C117" s="213" t="s">
        <v>204</v>
      </c>
      <c r="D117" s="211" t="s">
        <v>207</v>
      </c>
    </row>
    <row r="118" spans="2:4" ht="15.95" customHeight="1" x14ac:dyDescent="0.25">
      <c r="B118" s="212"/>
      <c r="C118" s="213" t="s">
        <v>205</v>
      </c>
      <c r="D118" s="139" t="s">
        <v>208</v>
      </c>
    </row>
  </sheetData>
  <mergeCells count="1">
    <mergeCell ref="D2:H2"/>
  </mergeCells>
  <conditionalFormatting sqref="D5:D96">
    <cfRule type="colorScale" priority="32">
      <colorScale>
        <cfvo type="min"/>
        <cfvo type="percentile" val="50"/>
        <cfvo type="max"/>
        <color rgb="FF63BE7B"/>
        <color rgb="FFFCFCFF"/>
        <color rgb="FFF8696B"/>
      </colorScale>
    </cfRule>
  </conditionalFormatting>
  <conditionalFormatting sqref="E5:E96">
    <cfRule type="colorScale" priority="31">
      <colorScale>
        <cfvo type="min"/>
        <cfvo type="percentile" val="50"/>
        <cfvo type="max"/>
        <color rgb="FFF8696B"/>
        <color rgb="FFFCFCFF"/>
        <color rgb="FF63BE7B"/>
      </colorScale>
    </cfRule>
  </conditionalFormatting>
  <conditionalFormatting sqref="F5:F96">
    <cfRule type="colorScale" priority="30">
      <colorScale>
        <cfvo type="min"/>
        <cfvo type="percentile" val="50"/>
        <cfvo type="max"/>
        <color rgb="FF63BE7B"/>
        <color rgb="FFFCFCFF"/>
        <color rgb="FFF8696B"/>
      </colorScale>
    </cfRule>
  </conditionalFormatting>
  <conditionalFormatting sqref="G5:G96">
    <cfRule type="colorScale" priority="29">
      <colorScale>
        <cfvo type="min"/>
        <cfvo type="percentile" val="50"/>
        <cfvo type="max"/>
        <color rgb="FF63BE7B"/>
        <color rgb="FFFCFCFF"/>
        <color rgb="FFF8696B"/>
      </colorScale>
    </cfRule>
  </conditionalFormatting>
  <conditionalFormatting sqref="H5:H96">
    <cfRule type="colorScale" priority="28">
      <colorScale>
        <cfvo type="min"/>
        <cfvo type="percentile" val="50"/>
        <cfvo type="max"/>
        <color rgb="FFF8696B"/>
        <color rgb="FFFCFCFF"/>
        <color rgb="FF63BE7B"/>
      </colorScale>
    </cfRule>
  </conditionalFormatting>
  <conditionalFormatting sqref="H5:H96">
    <cfRule type="colorScale" priority="27">
      <colorScale>
        <cfvo type="min"/>
        <cfvo type="percentile" val="50"/>
        <cfvo type="max"/>
        <color rgb="FF63BE7B"/>
        <color rgb="FFFCFCFF"/>
        <color rgb="FFF8696B"/>
      </colorScale>
    </cfRule>
  </conditionalFormatting>
  <conditionalFormatting sqref="D101:D105">
    <cfRule type="colorScale" priority="24">
      <colorScale>
        <cfvo type="min"/>
        <cfvo type="percentile" val="50"/>
        <cfvo type="max"/>
        <color rgb="FF63BE7B"/>
        <color rgb="FFFCFCFF"/>
        <color rgb="FFF8696B"/>
      </colorScale>
    </cfRule>
  </conditionalFormatting>
  <conditionalFormatting sqref="E101:E105">
    <cfRule type="colorScale" priority="23">
      <colorScale>
        <cfvo type="min"/>
        <cfvo type="percentile" val="50"/>
        <cfvo type="max"/>
        <color rgb="FFF8696B"/>
        <color rgb="FFFCFCFF"/>
        <color rgb="FF63BE7B"/>
      </colorScale>
    </cfRule>
  </conditionalFormatting>
  <conditionalFormatting sqref="D101:D106">
    <cfRule type="colorScale" priority="16">
      <colorScale>
        <cfvo type="min"/>
        <cfvo type="percentile" val="50"/>
        <cfvo type="max"/>
        <color rgb="FF63BE7B"/>
        <color rgb="FFFCFCFF"/>
        <color rgb="FFF8696B"/>
      </colorScale>
    </cfRule>
  </conditionalFormatting>
  <conditionalFormatting sqref="F101:F105">
    <cfRule type="colorScale" priority="15">
      <colorScale>
        <cfvo type="min"/>
        <cfvo type="percentile" val="50"/>
        <cfvo type="max"/>
        <color rgb="FF63BE7B"/>
        <color rgb="FFFCFCFF"/>
        <color rgb="FFF8696B"/>
      </colorScale>
    </cfRule>
  </conditionalFormatting>
  <conditionalFormatting sqref="F101:F106">
    <cfRule type="colorScale" priority="14">
      <colorScale>
        <cfvo type="min"/>
        <cfvo type="percentile" val="50"/>
        <cfvo type="max"/>
        <color rgb="FF63BE7B"/>
        <color rgb="FFFCFCFF"/>
        <color rgb="FFF8696B"/>
      </colorScale>
    </cfRule>
  </conditionalFormatting>
  <conditionalFormatting sqref="G101:G105">
    <cfRule type="colorScale" priority="13">
      <colorScale>
        <cfvo type="min"/>
        <cfvo type="percentile" val="50"/>
        <cfvo type="max"/>
        <color rgb="FF63BE7B"/>
        <color rgb="FFFCFCFF"/>
        <color rgb="FFF8696B"/>
      </colorScale>
    </cfRule>
  </conditionalFormatting>
  <conditionalFormatting sqref="G101:G106">
    <cfRule type="colorScale" priority="12">
      <colorScale>
        <cfvo type="min"/>
        <cfvo type="percentile" val="50"/>
        <cfvo type="max"/>
        <color rgb="FF63BE7B"/>
        <color rgb="FFFCFCFF"/>
        <color rgb="FFF8696B"/>
      </colorScale>
    </cfRule>
  </conditionalFormatting>
  <conditionalFormatting sqref="H101:H105">
    <cfRule type="colorScale" priority="11">
      <colorScale>
        <cfvo type="min"/>
        <cfvo type="percentile" val="50"/>
        <cfvo type="max"/>
        <color rgb="FF63BE7B"/>
        <color rgb="FFFCFCFF"/>
        <color rgb="FFF8696B"/>
      </colorScale>
    </cfRule>
  </conditionalFormatting>
  <conditionalFormatting sqref="H101:H106">
    <cfRule type="colorScale" priority="10">
      <colorScale>
        <cfvo type="min"/>
        <cfvo type="percentile" val="50"/>
        <cfvo type="max"/>
        <color rgb="FF63BE7B"/>
        <color rgb="FFFCFCFF"/>
        <color rgb="FFF8696B"/>
      </colorScale>
    </cfRule>
  </conditionalFormatting>
  <conditionalFormatting sqref="E101:E106">
    <cfRule type="colorScale" priority="7">
      <colorScale>
        <cfvo type="min"/>
        <cfvo type="percentile" val="50"/>
        <cfvo type="max"/>
        <color rgb="FFF8696B"/>
        <color rgb="FFFCFCFF"/>
        <color rgb="FF63BE7B"/>
      </colorScale>
    </cfRule>
  </conditionalFormatting>
  <conditionalFormatting sqref="C112:C118">
    <cfRule type="colorScale" priority="6">
      <colorScale>
        <cfvo type="min"/>
        <cfvo type="percentile" val="50"/>
        <cfvo type="max"/>
        <color rgb="FF63BE7B"/>
        <color rgb="FFFCFCFF"/>
        <color rgb="FFF8696B"/>
      </colorScale>
    </cfRule>
  </conditionalFormatting>
  <conditionalFormatting sqref="C112:C118">
    <cfRule type="colorScale" priority="5">
      <colorScale>
        <cfvo type="min"/>
        <cfvo type="percentile" val="50"/>
        <cfvo type="max"/>
        <color rgb="FF63BE7B"/>
        <color rgb="FFFCFCFF"/>
        <color rgb="FFF8696B"/>
      </colorScale>
    </cfRule>
  </conditionalFormatting>
  <conditionalFormatting sqref="D111:D117">
    <cfRule type="colorScale" priority="4">
      <colorScale>
        <cfvo type="min"/>
        <cfvo type="percentile" val="50"/>
        <cfvo type="max"/>
        <color rgb="FFF8696B"/>
        <color rgb="FFFCFCFF"/>
        <color rgb="FF63BE7B"/>
      </colorScale>
    </cfRule>
  </conditionalFormatting>
  <conditionalFormatting sqref="D111:D118">
    <cfRule type="colorScale" priority="3">
      <colorScale>
        <cfvo type="min"/>
        <cfvo type="percentile" val="50"/>
        <cfvo type="max"/>
        <color rgb="FFF8696B"/>
        <color rgb="FFFCFCFF"/>
        <color rgb="FF63BE7B"/>
      </colorScale>
    </cfRule>
  </conditionalFormatting>
  <conditionalFormatting sqref="D116">
    <cfRule type="colorScale" priority="2">
      <colorScale>
        <cfvo type="min"/>
        <cfvo type="percentile" val="50"/>
        <cfvo type="max"/>
        <color rgb="FF63BE7B"/>
        <color rgb="FFFCFCFF"/>
        <color rgb="FFF8696B"/>
      </colorScale>
    </cfRule>
  </conditionalFormatting>
  <conditionalFormatting sqref="D116:D117">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opLeftCell="A85" zoomScale="80" zoomScaleNormal="80" workbookViewId="0">
      <selection activeCell="C110" sqref="C110"/>
    </sheetView>
  </sheetViews>
  <sheetFormatPr baseColWidth="10" defaultColWidth="11.42578125" defaultRowHeight="15" x14ac:dyDescent="0.25"/>
  <cols>
    <col min="1" max="1" width="98.140625" style="1" bestFit="1" customWidth="1"/>
    <col min="2" max="2" width="13" style="1" customWidth="1"/>
    <col min="3" max="3" width="11.5703125" customWidth="1"/>
    <col min="4" max="8" width="14.7109375" style="2" customWidth="1"/>
    <col min="9" max="12" width="14.7109375" customWidth="1"/>
    <col min="13" max="15" width="14.7109375" style="1" customWidth="1"/>
    <col min="16" max="16384" width="11.42578125" style="1"/>
  </cols>
  <sheetData>
    <row r="1" spans="1:22" ht="15.75" thickBot="1" x14ac:dyDescent="0.3">
      <c r="A1" s="10"/>
      <c r="B1" s="10"/>
      <c r="C1" s="34"/>
      <c r="D1" s="236"/>
      <c r="E1" s="236"/>
      <c r="F1" s="236"/>
      <c r="G1" s="236"/>
      <c r="H1" s="236"/>
      <c r="I1" s="34"/>
      <c r="J1" s="34"/>
      <c r="K1" s="34"/>
      <c r="L1" s="34"/>
      <c r="M1" s="10"/>
      <c r="N1" s="10"/>
      <c r="O1" s="10"/>
      <c r="P1" s="10"/>
      <c r="Q1" s="10"/>
    </row>
    <row r="2" spans="1:22" ht="57" customHeight="1" thickBot="1" x14ac:dyDescent="0.3">
      <c r="A2" s="10"/>
      <c r="B2" s="233"/>
      <c r="C2" s="10"/>
      <c r="D2" s="476" t="s">
        <v>201</v>
      </c>
      <c r="E2" s="477"/>
      <c r="F2" s="477"/>
      <c r="G2" s="477"/>
      <c r="H2" s="478"/>
      <c r="I2" s="34"/>
      <c r="J2" s="483" t="s">
        <v>211</v>
      </c>
      <c r="K2" s="484"/>
      <c r="L2" s="484"/>
      <c r="M2" s="484"/>
      <c r="N2" s="484"/>
      <c r="O2" s="485"/>
      <c r="P2" s="10"/>
      <c r="Q2" s="10"/>
    </row>
    <row r="3" spans="1:22" s="10" customFormat="1" ht="15" customHeight="1" x14ac:dyDescent="0.25">
      <c r="D3" s="11"/>
      <c r="E3" s="11"/>
      <c r="F3" s="11"/>
      <c r="G3" s="11"/>
      <c r="H3" s="11"/>
      <c r="R3" s="479"/>
      <c r="S3" s="481"/>
      <c r="T3" s="481"/>
      <c r="U3" s="481"/>
      <c r="V3" s="481"/>
    </row>
    <row r="4" spans="1:22" ht="60" x14ac:dyDescent="0.25">
      <c r="A4" s="35" t="s">
        <v>170</v>
      </c>
      <c r="B4" s="35" t="s">
        <v>132</v>
      </c>
      <c r="C4" s="35" t="s">
        <v>176</v>
      </c>
      <c r="D4" s="55" t="s">
        <v>103</v>
      </c>
      <c r="E4" s="55" t="s">
        <v>104</v>
      </c>
      <c r="F4" s="55" t="s">
        <v>256</v>
      </c>
      <c r="G4" s="55" t="s">
        <v>106</v>
      </c>
      <c r="H4" s="55" t="s">
        <v>259</v>
      </c>
      <c r="J4" s="33" t="s">
        <v>151</v>
      </c>
      <c r="K4" s="33" t="s">
        <v>135</v>
      </c>
      <c r="L4" s="33" t="s">
        <v>133</v>
      </c>
      <c r="M4" s="33" t="s">
        <v>136</v>
      </c>
      <c r="N4" s="33" t="s">
        <v>137</v>
      </c>
      <c r="O4" s="33" t="s">
        <v>134</v>
      </c>
      <c r="R4" s="480"/>
      <c r="S4" s="82"/>
      <c r="T4" s="82"/>
      <c r="U4" s="482"/>
      <c r="V4" s="482"/>
    </row>
    <row r="5" spans="1:22" ht="15.75" thickBot="1" x14ac:dyDescent="0.3">
      <c r="A5" s="57" t="s">
        <v>1</v>
      </c>
      <c r="B5" s="81">
        <v>134085.9</v>
      </c>
      <c r="C5" s="274">
        <v>5</v>
      </c>
      <c r="D5" s="91">
        <v>0.17599999999999999</v>
      </c>
      <c r="E5" s="91">
        <v>0.66900000000000004</v>
      </c>
      <c r="F5" s="91">
        <v>0.23</v>
      </c>
      <c r="G5" s="91">
        <v>2.5999999999999999E-2</v>
      </c>
      <c r="H5" s="91">
        <v>0.61799999999999999</v>
      </c>
      <c r="J5" s="91">
        <v>3.3000000000000002E-2</v>
      </c>
      <c r="K5" s="91">
        <v>4.7E-2</v>
      </c>
      <c r="L5" s="91">
        <v>9.9000000000000005E-2</v>
      </c>
      <c r="M5" s="91">
        <v>0.14499999999999999</v>
      </c>
      <c r="N5" s="93">
        <v>0.74199999999999999</v>
      </c>
      <c r="O5" s="91">
        <v>0.35199999999999998</v>
      </c>
      <c r="R5" s="84"/>
      <c r="S5" s="83"/>
      <c r="T5" s="83"/>
      <c r="U5" s="83"/>
      <c r="V5" s="83"/>
    </row>
    <row r="6" spans="1:22" ht="15.75" thickBot="1" x14ac:dyDescent="0.3">
      <c r="A6" s="57" t="s">
        <v>2</v>
      </c>
      <c r="B6" s="81">
        <v>250178.3</v>
      </c>
      <c r="C6" s="220">
        <v>4</v>
      </c>
      <c r="D6" s="91">
        <v>0.13900000000000001</v>
      </c>
      <c r="E6" s="91">
        <v>0.83799999999999997</v>
      </c>
      <c r="F6" s="91">
        <v>0.13800000000000001</v>
      </c>
      <c r="G6" s="91">
        <v>1.4999999999999999E-2</v>
      </c>
      <c r="H6" s="91">
        <v>0.75700000000000001</v>
      </c>
      <c r="J6" s="91">
        <v>0.121</v>
      </c>
      <c r="K6" s="91">
        <v>3.1E-2</v>
      </c>
      <c r="L6" s="91">
        <v>7.9000000000000001E-2</v>
      </c>
      <c r="M6" s="91">
        <v>0.30299999999999999</v>
      </c>
      <c r="N6" s="93">
        <v>0.753</v>
      </c>
      <c r="O6" s="91">
        <v>0.34799999999999998</v>
      </c>
      <c r="R6" s="84"/>
      <c r="S6" s="83"/>
      <c r="T6" s="83"/>
      <c r="U6" s="83"/>
      <c r="V6" s="83"/>
    </row>
    <row r="7" spans="1:22" ht="15.75" thickBot="1" x14ac:dyDescent="0.3">
      <c r="A7" s="57" t="s">
        <v>3</v>
      </c>
      <c r="B7" s="81">
        <v>66968.72</v>
      </c>
      <c r="C7" s="218">
        <v>2</v>
      </c>
      <c r="D7" s="91">
        <v>4.3999999999999997E-2</v>
      </c>
      <c r="E7" s="91">
        <v>0.48299999999999998</v>
      </c>
      <c r="F7" s="91">
        <v>0.26400000000000001</v>
      </c>
      <c r="G7" s="91">
        <v>1.2999999999999999E-2</v>
      </c>
      <c r="H7" s="91">
        <v>0.67600000000000005</v>
      </c>
      <c r="J7" s="91">
        <v>0.13500000000000001</v>
      </c>
      <c r="K7" s="91">
        <v>3.2000000000000001E-2</v>
      </c>
      <c r="L7" s="91">
        <v>5.1999999999999998E-2</v>
      </c>
      <c r="M7" s="91">
        <v>0.54300000000000004</v>
      </c>
      <c r="N7" s="93">
        <v>0.84</v>
      </c>
      <c r="O7" s="91">
        <v>0.53900000000000003</v>
      </c>
      <c r="R7" s="84"/>
      <c r="S7" s="83"/>
      <c r="T7" s="83"/>
      <c r="U7" s="83"/>
      <c r="V7" s="83"/>
    </row>
    <row r="8" spans="1:22" ht="15.75" thickBot="1" x14ac:dyDescent="0.3">
      <c r="A8" s="57" t="s">
        <v>4</v>
      </c>
      <c r="B8" s="81">
        <v>18950.650000000001</v>
      </c>
      <c r="C8" s="221">
        <v>3</v>
      </c>
      <c r="D8" s="91">
        <v>0.14000000000000001</v>
      </c>
      <c r="E8" s="91">
        <v>0.60599999999999998</v>
      </c>
      <c r="F8" s="91">
        <v>0.13400000000000001</v>
      </c>
      <c r="G8" s="91">
        <v>0</v>
      </c>
      <c r="H8" s="91">
        <v>0.52600000000000002</v>
      </c>
      <c r="J8" s="91">
        <v>0</v>
      </c>
      <c r="K8" s="91">
        <v>9.8000000000000004E-2</v>
      </c>
      <c r="L8" s="91">
        <v>0</v>
      </c>
      <c r="M8" s="97"/>
      <c r="N8" s="93">
        <v>1</v>
      </c>
      <c r="O8" s="91">
        <v>0.46700000000000003</v>
      </c>
      <c r="R8" s="84"/>
      <c r="S8" s="83"/>
      <c r="T8" s="83"/>
      <c r="U8" s="83"/>
      <c r="V8" s="83"/>
    </row>
    <row r="9" spans="1:22" ht="15.75" thickBot="1" x14ac:dyDescent="0.3">
      <c r="A9" s="57" t="s">
        <v>5</v>
      </c>
      <c r="B9" s="81">
        <v>186342.5</v>
      </c>
      <c r="C9" s="221">
        <v>3</v>
      </c>
      <c r="D9" s="91">
        <v>0.20499999999999999</v>
      </c>
      <c r="E9" s="91">
        <v>0.73899999999999999</v>
      </c>
      <c r="F9" s="91">
        <v>0.17599999999999999</v>
      </c>
      <c r="G9" s="91">
        <v>3.4000000000000002E-2</v>
      </c>
      <c r="H9" s="91">
        <v>0.56399999999999995</v>
      </c>
      <c r="J9" s="91">
        <v>6.2E-2</v>
      </c>
      <c r="K9" s="91">
        <v>5.2999999999999999E-2</v>
      </c>
      <c r="L9" s="91">
        <v>3.5999999999999997E-2</v>
      </c>
      <c r="M9" s="91">
        <v>0.30599999999999999</v>
      </c>
      <c r="N9" s="93">
        <v>0.86199999999999999</v>
      </c>
      <c r="O9" s="91">
        <v>0.58199999999999996</v>
      </c>
      <c r="R9" s="84"/>
      <c r="S9" s="83"/>
      <c r="T9" s="83"/>
      <c r="U9" s="83"/>
      <c r="V9" s="83"/>
    </row>
    <row r="10" spans="1:22" ht="15.75" thickBot="1" x14ac:dyDescent="0.3">
      <c r="A10" s="57" t="s">
        <v>6</v>
      </c>
      <c r="B10" s="81">
        <v>84434.27</v>
      </c>
      <c r="C10" s="221">
        <v>3</v>
      </c>
      <c r="D10" s="91">
        <v>7.0000000000000007E-2</v>
      </c>
      <c r="E10" s="91">
        <v>0.96299999999999997</v>
      </c>
      <c r="F10" s="91">
        <v>0.23</v>
      </c>
      <c r="G10" s="91">
        <v>0.11600000000000001</v>
      </c>
      <c r="H10" s="91">
        <v>0.51500000000000001</v>
      </c>
      <c r="J10" s="91">
        <v>0.17499999999999999</v>
      </c>
      <c r="K10" s="91">
        <v>4.2999999999999997E-2</v>
      </c>
      <c r="L10" s="91">
        <v>7.3999999999999996E-2</v>
      </c>
      <c r="M10" s="91">
        <v>0.623</v>
      </c>
      <c r="N10" s="93">
        <v>0.56399999999999995</v>
      </c>
      <c r="O10" s="91">
        <v>0.71</v>
      </c>
      <c r="R10" s="84"/>
      <c r="S10" s="83"/>
      <c r="T10" s="83"/>
      <c r="U10" s="83"/>
      <c r="V10" s="83"/>
    </row>
    <row r="11" spans="1:22" ht="15.75" thickBot="1" x14ac:dyDescent="0.3">
      <c r="A11" s="57" t="s">
        <v>7</v>
      </c>
      <c r="B11" s="81">
        <v>250622.6</v>
      </c>
      <c r="C11" s="221">
        <v>3</v>
      </c>
      <c r="D11" s="91">
        <v>0.23599999999999999</v>
      </c>
      <c r="E11" s="91">
        <v>0.86499999999999999</v>
      </c>
      <c r="F11" s="91">
        <v>0.182</v>
      </c>
      <c r="G11" s="91">
        <v>2E-3</v>
      </c>
      <c r="H11" s="91">
        <v>0.748</v>
      </c>
      <c r="J11" s="91">
        <v>9.7000000000000003E-2</v>
      </c>
      <c r="K11" s="91">
        <v>7.0000000000000007E-2</v>
      </c>
      <c r="L11" s="91">
        <v>0.112</v>
      </c>
      <c r="M11" s="91">
        <v>0.189</v>
      </c>
      <c r="N11" s="93">
        <v>0.83</v>
      </c>
      <c r="O11" s="91">
        <v>0.41299999999999998</v>
      </c>
      <c r="R11" s="84"/>
      <c r="S11" s="83"/>
      <c r="T11" s="83"/>
      <c r="U11" s="83"/>
      <c r="V11" s="83"/>
    </row>
    <row r="12" spans="1:22" ht="15.75" thickBot="1" x14ac:dyDescent="0.3">
      <c r="A12" s="57" t="s">
        <v>8</v>
      </c>
      <c r="B12" s="81">
        <v>121904.6</v>
      </c>
      <c r="C12" s="221">
        <v>3</v>
      </c>
      <c r="D12" s="91">
        <v>0.214</v>
      </c>
      <c r="E12" s="91">
        <v>0.80500000000000005</v>
      </c>
      <c r="F12" s="91">
        <v>0.16500000000000001</v>
      </c>
      <c r="G12" s="91">
        <v>3.6999999999999998E-2</v>
      </c>
      <c r="H12" s="91">
        <v>0.73899999999999999</v>
      </c>
      <c r="J12" s="91">
        <v>0.109</v>
      </c>
      <c r="K12" s="91">
        <v>2.1999999999999999E-2</v>
      </c>
      <c r="L12" s="91">
        <v>4.3999999999999997E-2</v>
      </c>
      <c r="M12" s="91">
        <v>0.47399999999999998</v>
      </c>
      <c r="N12" s="93">
        <v>0.77300000000000002</v>
      </c>
      <c r="O12" s="91">
        <v>0.57699999999999996</v>
      </c>
      <c r="R12" s="84"/>
      <c r="S12" s="83"/>
      <c r="T12" s="83"/>
      <c r="U12" s="83"/>
      <c r="V12" s="83"/>
    </row>
    <row r="13" spans="1:22" ht="15.75" thickBot="1" x14ac:dyDescent="0.3">
      <c r="A13" s="57" t="s">
        <v>9</v>
      </c>
      <c r="B13" s="81">
        <v>280006.5</v>
      </c>
      <c r="C13" s="221">
        <v>3</v>
      </c>
      <c r="D13" s="91">
        <v>0.316</v>
      </c>
      <c r="E13" s="91">
        <v>0.76100000000000001</v>
      </c>
      <c r="F13" s="91">
        <v>0.26300000000000001</v>
      </c>
      <c r="G13" s="91">
        <v>8.5000000000000006E-2</v>
      </c>
      <c r="H13" s="91">
        <v>0.71</v>
      </c>
      <c r="J13" s="91">
        <v>8.2000000000000003E-2</v>
      </c>
      <c r="K13" s="91">
        <v>0.02</v>
      </c>
      <c r="L13" s="91">
        <v>0.11899999999999999</v>
      </c>
      <c r="M13" s="91">
        <v>0.20799999999999999</v>
      </c>
      <c r="N13" s="93">
        <v>0.83699999999999997</v>
      </c>
      <c r="O13" s="91">
        <v>0.42599999999999999</v>
      </c>
      <c r="R13" s="84"/>
      <c r="S13" s="83"/>
      <c r="T13" s="83"/>
      <c r="U13" s="83"/>
      <c r="V13" s="83"/>
    </row>
    <row r="14" spans="1:22" ht="15.75" thickBot="1" x14ac:dyDescent="0.3">
      <c r="A14" s="57" t="s">
        <v>10</v>
      </c>
      <c r="B14" s="81">
        <v>74081.91</v>
      </c>
      <c r="C14" s="218">
        <v>2</v>
      </c>
      <c r="D14" s="91">
        <v>0.114</v>
      </c>
      <c r="E14" s="91">
        <v>0.23200000000000001</v>
      </c>
      <c r="F14" s="91">
        <v>0.26100000000000001</v>
      </c>
      <c r="G14" s="91">
        <v>3.5000000000000003E-2</v>
      </c>
      <c r="H14" s="91">
        <v>0.73499999999999999</v>
      </c>
      <c r="J14" s="91">
        <v>7.6999999999999999E-2</v>
      </c>
      <c r="K14" s="91">
        <v>3.5999999999999997E-2</v>
      </c>
      <c r="L14" s="91">
        <v>6.2E-2</v>
      </c>
      <c r="M14" s="91">
        <v>0.28000000000000003</v>
      </c>
      <c r="N14" s="93">
        <v>0.70499999999999996</v>
      </c>
      <c r="O14" s="91">
        <v>0.69</v>
      </c>
      <c r="R14" s="84"/>
      <c r="S14" s="83"/>
      <c r="T14" s="83"/>
      <c r="U14" s="83"/>
      <c r="V14" s="83"/>
    </row>
    <row r="15" spans="1:22" x14ac:dyDescent="0.25">
      <c r="A15" s="57" t="s">
        <v>11</v>
      </c>
      <c r="B15" s="81">
        <v>275137.2</v>
      </c>
      <c r="C15" s="215">
        <v>2</v>
      </c>
      <c r="D15" s="91">
        <v>0.19500000000000001</v>
      </c>
      <c r="E15" s="91">
        <v>0.57499999999999996</v>
      </c>
      <c r="F15" s="91">
        <v>0.312</v>
      </c>
      <c r="G15" s="91">
        <v>4.2999999999999997E-2</v>
      </c>
      <c r="H15" s="91">
        <v>0.68600000000000005</v>
      </c>
      <c r="J15" s="91">
        <v>5.8999999999999997E-2</v>
      </c>
      <c r="K15" s="91">
        <v>4.3999999999999997E-2</v>
      </c>
      <c r="L15" s="91">
        <v>0.127</v>
      </c>
      <c r="M15" s="91">
        <v>0.34100000000000003</v>
      </c>
      <c r="N15" s="93">
        <v>0.90100000000000002</v>
      </c>
      <c r="O15" s="91">
        <v>0.65400000000000003</v>
      </c>
      <c r="R15" s="84"/>
      <c r="S15" s="83"/>
      <c r="T15" s="83"/>
      <c r="U15" s="83"/>
      <c r="V15" s="83"/>
    </row>
    <row r="16" spans="1:22" x14ac:dyDescent="0.25">
      <c r="A16" s="57" t="s">
        <v>12</v>
      </c>
      <c r="B16" s="81">
        <v>156538.9</v>
      </c>
      <c r="C16" s="219">
        <v>1</v>
      </c>
      <c r="D16" s="91">
        <v>1.7000000000000001E-2</v>
      </c>
      <c r="E16" s="91">
        <v>0.113</v>
      </c>
      <c r="F16" s="91">
        <v>0.33500000000000002</v>
      </c>
      <c r="G16" s="91">
        <v>2.7E-2</v>
      </c>
      <c r="H16" s="91">
        <v>0.56000000000000005</v>
      </c>
      <c r="J16" s="91">
        <v>8.8999999999999996E-2</v>
      </c>
      <c r="K16" s="91">
        <v>1.6E-2</v>
      </c>
      <c r="L16" s="91">
        <v>5.5E-2</v>
      </c>
      <c r="M16" s="91">
        <v>0.35499999999999998</v>
      </c>
      <c r="N16" s="93">
        <v>0.95399999999999996</v>
      </c>
      <c r="O16" s="91">
        <v>0.46600000000000003</v>
      </c>
      <c r="R16" s="84"/>
      <c r="S16" s="83"/>
      <c r="T16" s="83"/>
      <c r="U16" s="83"/>
      <c r="V16" s="83"/>
    </row>
    <row r="17" spans="1:22" x14ac:dyDescent="0.25">
      <c r="A17" s="57" t="s">
        <v>13</v>
      </c>
      <c r="B17" s="81">
        <v>28235.88</v>
      </c>
      <c r="C17" s="216">
        <v>3</v>
      </c>
      <c r="D17" s="91">
        <v>0.11899999999999999</v>
      </c>
      <c r="E17" s="91">
        <v>0.67700000000000005</v>
      </c>
      <c r="F17" s="91">
        <v>0.33800000000000002</v>
      </c>
      <c r="G17" s="91">
        <v>1.7000000000000001E-2</v>
      </c>
      <c r="H17" s="91">
        <v>0.36799999999999999</v>
      </c>
      <c r="J17" s="91">
        <v>3.5000000000000003E-2</v>
      </c>
      <c r="K17" s="91">
        <v>2.7E-2</v>
      </c>
      <c r="L17" s="91">
        <v>4.4999999999999998E-2</v>
      </c>
      <c r="M17" s="97"/>
      <c r="N17" s="93">
        <v>0.67300000000000004</v>
      </c>
      <c r="O17" s="91">
        <v>0.57299999999999995</v>
      </c>
      <c r="R17" s="84"/>
      <c r="S17" s="83"/>
      <c r="T17" s="83"/>
      <c r="U17" s="83"/>
      <c r="V17" s="83"/>
    </row>
    <row r="18" spans="1:22" x14ac:dyDescent="0.25">
      <c r="A18" s="57" t="s">
        <v>14</v>
      </c>
      <c r="B18" s="81">
        <v>47266.15</v>
      </c>
      <c r="C18" s="216">
        <v>3</v>
      </c>
      <c r="D18" s="91">
        <v>6.7000000000000004E-2</v>
      </c>
      <c r="E18" s="91">
        <v>0.67500000000000004</v>
      </c>
      <c r="F18" s="91">
        <v>0.32200000000000001</v>
      </c>
      <c r="G18" s="91">
        <v>3.5999999999999997E-2</v>
      </c>
      <c r="H18" s="91">
        <v>0.54200000000000004</v>
      </c>
      <c r="J18" s="91">
        <v>0.105</v>
      </c>
      <c r="K18" s="91">
        <v>1.7000000000000001E-2</v>
      </c>
      <c r="L18" s="91">
        <v>0.155</v>
      </c>
      <c r="M18" s="91">
        <v>4.2000000000000003E-2</v>
      </c>
      <c r="N18" s="93">
        <v>0.629</v>
      </c>
      <c r="O18" s="91">
        <v>0.71299999999999997</v>
      </c>
      <c r="R18" s="84"/>
      <c r="S18" s="83"/>
      <c r="T18" s="83"/>
      <c r="U18" s="83"/>
      <c r="V18" s="83"/>
    </row>
    <row r="19" spans="1:22" x14ac:dyDescent="0.25">
      <c r="A19" s="57" t="s">
        <v>15</v>
      </c>
      <c r="B19" s="81">
        <v>124523.7</v>
      </c>
      <c r="C19" s="215">
        <v>2</v>
      </c>
      <c r="D19" s="91">
        <v>0.13100000000000001</v>
      </c>
      <c r="E19" s="91">
        <v>0.29499999999999998</v>
      </c>
      <c r="F19" s="91">
        <v>0.315</v>
      </c>
      <c r="G19" s="91">
        <v>3.0000000000000001E-3</v>
      </c>
      <c r="H19" s="91">
        <v>0.47399999999999998</v>
      </c>
      <c r="J19" s="91">
        <v>7.3999999999999996E-2</v>
      </c>
      <c r="K19" s="91">
        <v>4.2000000000000003E-2</v>
      </c>
      <c r="L19" s="91">
        <v>5.0999999999999997E-2</v>
      </c>
      <c r="M19" s="91">
        <v>0.40699999999999997</v>
      </c>
      <c r="N19" s="93">
        <v>0.91500000000000004</v>
      </c>
      <c r="O19" s="91">
        <v>0.68100000000000005</v>
      </c>
      <c r="R19" s="84"/>
      <c r="S19" s="83"/>
      <c r="T19" s="83"/>
      <c r="U19" s="83"/>
      <c r="V19" s="83"/>
    </row>
    <row r="20" spans="1:22" x14ac:dyDescent="0.25">
      <c r="A20" s="57" t="s">
        <v>16</v>
      </c>
      <c r="B20" s="81">
        <v>43165.26</v>
      </c>
      <c r="C20" s="216">
        <v>3</v>
      </c>
      <c r="D20" s="91">
        <v>0.129</v>
      </c>
      <c r="E20" s="91">
        <v>0.76100000000000001</v>
      </c>
      <c r="F20" s="91">
        <v>8.6999999999999994E-2</v>
      </c>
      <c r="G20" s="91">
        <v>0</v>
      </c>
      <c r="H20" s="91">
        <v>0.249</v>
      </c>
      <c r="J20" s="91">
        <v>0.24</v>
      </c>
      <c r="K20" s="91">
        <v>0.05</v>
      </c>
      <c r="L20" s="91">
        <v>0</v>
      </c>
      <c r="M20" s="97"/>
      <c r="N20" s="93">
        <v>0.54300000000000004</v>
      </c>
      <c r="O20" s="91">
        <v>0.89100000000000001</v>
      </c>
      <c r="R20" s="84"/>
      <c r="S20" s="83"/>
      <c r="T20" s="83"/>
      <c r="U20" s="83"/>
      <c r="V20" s="83"/>
    </row>
    <row r="21" spans="1:22" x14ac:dyDescent="0.25">
      <c r="A21" s="57" t="s">
        <v>17</v>
      </c>
      <c r="B21" s="81">
        <v>104343.9</v>
      </c>
      <c r="C21" s="216">
        <v>3</v>
      </c>
      <c r="D21" s="91">
        <v>0.188</v>
      </c>
      <c r="E21" s="91">
        <v>0.60499999999999998</v>
      </c>
      <c r="F21" s="91">
        <v>0.24</v>
      </c>
      <c r="G21" s="91">
        <v>0.02</v>
      </c>
      <c r="H21" s="91">
        <v>0.56499999999999995</v>
      </c>
      <c r="J21" s="91">
        <v>9.5000000000000001E-2</v>
      </c>
      <c r="K21" s="91">
        <v>2.8000000000000001E-2</v>
      </c>
      <c r="L21" s="91">
        <v>4.3999999999999997E-2</v>
      </c>
      <c r="M21" s="97"/>
      <c r="N21" s="93">
        <v>0.67300000000000004</v>
      </c>
      <c r="O21" s="91">
        <v>0.622</v>
      </c>
      <c r="R21" s="84"/>
      <c r="S21" s="83"/>
      <c r="T21" s="83"/>
      <c r="U21" s="83"/>
      <c r="V21" s="83"/>
    </row>
    <row r="22" spans="1:22" x14ac:dyDescent="0.25">
      <c r="A22" s="57" t="s">
        <v>18</v>
      </c>
      <c r="B22" s="81">
        <v>126377</v>
      </c>
      <c r="C22" s="216">
        <v>3</v>
      </c>
      <c r="D22" s="91">
        <v>0.223</v>
      </c>
      <c r="E22" s="91">
        <v>0.877</v>
      </c>
      <c r="F22" s="91">
        <v>0.19700000000000001</v>
      </c>
      <c r="G22" s="91">
        <v>1.6E-2</v>
      </c>
      <c r="H22" s="91">
        <v>0.56999999999999995</v>
      </c>
      <c r="J22" s="91">
        <v>3.7999999999999999E-2</v>
      </c>
      <c r="K22" s="91">
        <v>1.4999999999999999E-2</v>
      </c>
      <c r="L22" s="91">
        <v>0.109</v>
      </c>
      <c r="M22" s="91">
        <v>0.41899999999999998</v>
      </c>
      <c r="N22" s="93">
        <v>0.77600000000000002</v>
      </c>
      <c r="O22" s="91">
        <v>0.77800000000000002</v>
      </c>
      <c r="R22" s="84"/>
      <c r="S22" s="83"/>
      <c r="T22" s="83"/>
      <c r="U22" s="83"/>
      <c r="V22" s="83"/>
    </row>
    <row r="23" spans="1:22" x14ac:dyDescent="0.25">
      <c r="A23" s="57" t="s">
        <v>19</v>
      </c>
      <c r="B23" s="81">
        <v>163134.20000000001</v>
      </c>
      <c r="C23" s="216">
        <v>3</v>
      </c>
      <c r="D23" s="91">
        <v>0.39500000000000002</v>
      </c>
      <c r="E23" s="91">
        <v>0.65200000000000002</v>
      </c>
      <c r="F23" s="91">
        <v>0.23200000000000001</v>
      </c>
      <c r="G23" s="91">
        <v>3.7999999999999999E-2</v>
      </c>
      <c r="H23" s="91">
        <v>0.68300000000000005</v>
      </c>
      <c r="J23" s="91">
        <v>9.5000000000000001E-2</v>
      </c>
      <c r="K23" s="91">
        <v>2.5999999999999999E-2</v>
      </c>
      <c r="L23" s="91">
        <v>7.1999999999999995E-2</v>
      </c>
      <c r="M23" s="91">
        <v>6.7000000000000004E-2</v>
      </c>
      <c r="N23" s="93">
        <v>0.85699999999999998</v>
      </c>
      <c r="O23" s="91">
        <v>0.72399999999999998</v>
      </c>
      <c r="R23" s="84"/>
      <c r="S23" s="83"/>
      <c r="T23" s="83"/>
      <c r="U23" s="83"/>
      <c r="V23" s="83"/>
    </row>
    <row r="24" spans="1:22" x14ac:dyDescent="0.25">
      <c r="A24" s="57" t="s">
        <v>20</v>
      </c>
      <c r="B24" s="81">
        <v>122163.5</v>
      </c>
      <c r="C24" s="216">
        <v>3</v>
      </c>
      <c r="D24" s="91">
        <v>0.20599999999999999</v>
      </c>
      <c r="E24" s="91">
        <v>0.65400000000000003</v>
      </c>
      <c r="F24" s="91">
        <v>0.16900000000000001</v>
      </c>
      <c r="G24" s="91">
        <v>1.7000000000000001E-2</v>
      </c>
      <c r="H24" s="91">
        <v>0.59399999999999997</v>
      </c>
      <c r="J24" s="91">
        <v>7.1999999999999995E-2</v>
      </c>
      <c r="K24" s="91">
        <v>1.6E-2</v>
      </c>
      <c r="L24" s="91">
        <v>0.121</v>
      </c>
      <c r="M24" s="91">
        <v>0.25</v>
      </c>
      <c r="N24" s="93">
        <v>0.64100000000000001</v>
      </c>
      <c r="O24" s="91">
        <v>0.77200000000000002</v>
      </c>
      <c r="R24" s="84"/>
      <c r="S24" s="83"/>
      <c r="T24" s="83"/>
      <c r="U24" s="83"/>
      <c r="V24" s="83"/>
    </row>
    <row r="25" spans="1:22" x14ac:dyDescent="0.25">
      <c r="A25" s="57" t="s">
        <v>21</v>
      </c>
      <c r="B25" s="81">
        <v>255612</v>
      </c>
      <c r="C25" s="215">
        <v>2</v>
      </c>
      <c r="D25" s="91">
        <v>0.114</v>
      </c>
      <c r="E25" s="91">
        <v>0.26200000000000001</v>
      </c>
      <c r="F25" s="91">
        <v>0.34599999999999997</v>
      </c>
      <c r="G25" s="91">
        <v>4.4999999999999998E-2</v>
      </c>
      <c r="H25" s="91">
        <v>0.49199999999999999</v>
      </c>
      <c r="J25" s="91">
        <v>7.8E-2</v>
      </c>
      <c r="K25" s="91">
        <v>2.1000000000000001E-2</v>
      </c>
      <c r="L25" s="91">
        <v>0.128</v>
      </c>
      <c r="M25" s="91">
        <v>0.375</v>
      </c>
      <c r="N25" s="93">
        <v>0.80900000000000005</v>
      </c>
      <c r="O25" s="91">
        <v>0.46899999999999997</v>
      </c>
      <c r="R25" s="84"/>
      <c r="S25" s="83"/>
      <c r="T25" s="83"/>
      <c r="U25" s="83"/>
      <c r="V25" s="83"/>
    </row>
    <row r="26" spans="1:22" x14ac:dyDescent="0.25">
      <c r="A26" s="57" t="s">
        <v>22</v>
      </c>
      <c r="B26" s="81">
        <v>192554.4</v>
      </c>
      <c r="C26" s="216">
        <v>3</v>
      </c>
      <c r="D26" s="91">
        <v>0.112</v>
      </c>
      <c r="E26" s="91">
        <v>0.59899999999999998</v>
      </c>
      <c r="F26" s="91">
        <v>0.24399999999999999</v>
      </c>
      <c r="G26" s="91">
        <v>0.03</v>
      </c>
      <c r="H26" s="91">
        <v>0.435</v>
      </c>
      <c r="J26" s="91">
        <v>0.113</v>
      </c>
      <c r="K26" s="91">
        <v>4.3999999999999997E-2</v>
      </c>
      <c r="L26" s="91">
        <v>0.10100000000000001</v>
      </c>
      <c r="M26" s="91">
        <v>0.23699999999999999</v>
      </c>
      <c r="N26" s="93">
        <v>0.57899999999999996</v>
      </c>
      <c r="O26" s="91">
        <v>0.65400000000000003</v>
      </c>
      <c r="R26" s="84"/>
      <c r="S26" s="83"/>
      <c r="T26" s="83"/>
      <c r="U26" s="83"/>
      <c r="V26" s="83"/>
    </row>
    <row r="27" spans="1:22" x14ac:dyDescent="0.25">
      <c r="A27" s="57" t="s">
        <v>23</v>
      </c>
      <c r="B27" s="81">
        <v>306533.3</v>
      </c>
      <c r="C27" s="216">
        <v>3</v>
      </c>
      <c r="D27" s="91">
        <v>0.112</v>
      </c>
      <c r="E27" s="91">
        <v>0.627</v>
      </c>
      <c r="F27" s="91">
        <v>0.29399999999999998</v>
      </c>
      <c r="G27" s="91">
        <v>0.04</v>
      </c>
      <c r="H27" s="91">
        <v>0.48699999999999999</v>
      </c>
      <c r="J27" s="91">
        <v>7.0000000000000007E-2</v>
      </c>
      <c r="K27" s="91">
        <v>5.0999999999999997E-2</v>
      </c>
      <c r="L27" s="91">
        <v>0.115</v>
      </c>
      <c r="M27" s="91">
        <v>0.40699999999999997</v>
      </c>
      <c r="N27" s="93">
        <v>0.68899999999999995</v>
      </c>
      <c r="O27" s="91">
        <v>0.64900000000000002</v>
      </c>
      <c r="R27" s="84"/>
      <c r="S27" s="83"/>
      <c r="T27" s="83"/>
      <c r="U27" s="83"/>
      <c r="V27" s="83"/>
    </row>
    <row r="28" spans="1:22" x14ac:dyDescent="0.25">
      <c r="A28" s="57" t="s">
        <v>24</v>
      </c>
      <c r="B28" s="81">
        <v>223222.7</v>
      </c>
      <c r="C28" s="215">
        <v>2</v>
      </c>
      <c r="D28" s="91">
        <v>6.0999999999999999E-2</v>
      </c>
      <c r="E28" s="91">
        <v>0.41399999999999998</v>
      </c>
      <c r="F28" s="91">
        <v>0.27300000000000002</v>
      </c>
      <c r="G28" s="91">
        <v>3.4000000000000002E-2</v>
      </c>
      <c r="H28" s="91">
        <v>0.58899999999999997</v>
      </c>
      <c r="J28" s="91">
        <v>5.1999999999999998E-2</v>
      </c>
      <c r="K28" s="91">
        <v>4.7E-2</v>
      </c>
      <c r="L28" s="91">
        <v>8.7999999999999995E-2</v>
      </c>
      <c r="M28" s="91">
        <v>0.40100000000000002</v>
      </c>
      <c r="N28" s="93">
        <v>0.89400000000000002</v>
      </c>
      <c r="O28" s="91">
        <v>0.84599999999999997</v>
      </c>
      <c r="R28" s="84"/>
      <c r="S28" s="83"/>
      <c r="T28" s="83"/>
      <c r="U28" s="83"/>
      <c r="V28" s="83"/>
    </row>
    <row r="29" spans="1:22" x14ac:dyDescent="0.25">
      <c r="A29" s="57" t="s">
        <v>25</v>
      </c>
      <c r="B29" s="81">
        <v>17615.77</v>
      </c>
      <c r="C29" s="217">
        <v>4</v>
      </c>
      <c r="D29" s="91">
        <v>5.0999999999999997E-2</v>
      </c>
      <c r="E29" s="91">
        <v>0.48599999999999999</v>
      </c>
      <c r="F29" s="91">
        <v>0.156</v>
      </c>
      <c r="G29" s="91">
        <v>6.3E-2</v>
      </c>
      <c r="H29" s="91">
        <v>0.75600000000000001</v>
      </c>
      <c r="J29" s="91">
        <v>7.0000000000000007E-2</v>
      </c>
      <c r="K29" s="91">
        <v>0</v>
      </c>
      <c r="L29" s="91">
        <v>0</v>
      </c>
      <c r="M29" s="97"/>
      <c r="N29" s="93">
        <v>0.377</v>
      </c>
      <c r="O29" s="91">
        <v>0.14799999999999999</v>
      </c>
      <c r="R29" s="84"/>
      <c r="S29" s="83"/>
      <c r="T29" s="83"/>
      <c r="U29" s="83"/>
      <c r="V29" s="83"/>
    </row>
    <row r="30" spans="1:22" x14ac:dyDescent="0.25">
      <c r="A30" s="57" t="s">
        <v>26</v>
      </c>
      <c r="B30" s="81">
        <v>51247.28</v>
      </c>
      <c r="C30" s="217">
        <v>4</v>
      </c>
      <c r="D30" s="91">
        <v>2.3E-2</v>
      </c>
      <c r="E30" s="91">
        <v>0.10199999999999999</v>
      </c>
      <c r="F30" s="91">
        <v>0.14000000000000001</v>
      </c>
      <c r="G30" s="91">
        <v>6.8000000000000005E-2</v>
      </c>
      <c r="H30" s="91">
        <v>0.48</v>
      </c>
      <c r="J30" s="91">
        <v>0.156</v>
      </c>
      <c r="K30" s="91">
        <v>0</v>
      </c>
      <c r="L30" s="91">
        <v>2.1000000000000001E-2</v>
      </c>
      <c r="M30" s="91">
        <v>0</v>
      </c>
      <c r="N30" s="93">
        <v>0.82199999999999995</v>
      </c>
      <c r="O30" s="91">
        <v>0.35399999999999998</v>
      </c>
      <c r="R30" s="84"/>
      <c r="S30" s="83"/>
      <c r="T30" s="83"/>
      <c r="U30" s="83"/>
      <c r="V30" s="83"/>
    </row>
    <row r="31" spans="1:22" x14ac:dyDescent="0.25">
      <c r="A31" s="57" t="s">
        <v>27</v>
      </c>
      <c r="B31" s="81">
        <v>25974.11</v>
      </c>
      <c r="C31" s="216">
        <v>3</v>
      </c>
      <c r="D31" s="91">
        <v>0.122</v>
      </c>
      <c r="E31" s="91">
        <v>0.95299999999999996</v>
      </c>
      <c r="F31" s="91">
        <v>0.438</v>
      </c>
      <c r="G31" s="91">
        <v>9.7000000000000003E-2</v>
      </c>
      <c r="H31" s="91">
        <v>0.52400000000000002</v>
      </c>
      <c r="J31" s="91">
        <v>0.187</v>
      </c>
      <c r="K31" s="91">
        <v>7.2999999999999995E-2</v>
      </c>
      <c r="L31" s="91">
        <v>9.4E-2</v>
      </c>
      <c r="M31" s="97"/>
      <c r="N31" s="93">
        <v>0.42899999999999999</v>
      </c>
      <c r="O31" s="91">
        <v>0.53800000000000003</v>
      </c>
      <c r="R31" s="84"/>
      <c r="S31" s="83"/>
      <c r="T31" s="83"/>
      <c r="U31" s="83"/>
      <c r="V31" s="83"/>
    </row>
    <row r="32" spans="1:22" x14ac:dyDescent="0.25">
      <c r="A32" s="57" t="s">
        <v>28</v>
      </c>
      <c r="B32" s="81">
        <v>58216.43</v>
      </c>
      <c r="C32" s="216">
        <v>3</v>
      </c>
      <c r="D32" s="91">
        <v>7.1999999999999995E-2</v>
      </c>
      <c r="E32" s="91">
        <v>0.92600000000000005</v>
      </c>
      <c r="F32" s="91">
        <v>0.17</v>
      </c>
      <c r="G32" s="91">
        <v>5.1999999999999998E-2</v>
      </c>
      <c r="H32" s="91">
        <v>0.60699999999999998</v>
      </c>
      <c r="J32" s="91">
        <v>0.111</v>
      </c>
      <c r="K32" s="91">
        <v>0.124</v>
      </c>
      <c r="L32" s="91">
        <v>2.1000000000000001E-2</v>
      </c>
      <c r="M32" s="91"/>
      <c r="N32" s="93">
        <v>0.74399999999999999</v>
      </c>
      <c r="O32" s="91">
        <v>0.625</v>
      </c>
      <c r="R32" s="84"/>
      <c r="S32" s="83"/>
      <c r="T32" s="83"/>
      <c r="U32" s="83"/>
      <c r="V32" s="83"/>
    </row>
    <row r="33" spans="1:22" x14ac:dyDescent="0.25">
      <c r="A33" s="57" t="s">
        <v>29</v>
      </c>
      <c r="B33" s="81">
        <v>42464.79</v>
      </c>
      <c r="C33" s="216">
        <v>3</v>
      </c>
      <c r="D33" s="91">
        <v>0.23499999999999999</v>
      </c>
      <c r="E33" s="91">
        <v>0.49199999999999999</v>
      </c>
      <c r="F33" s="91">
        <v>0.318</v>
      </c>
      <c r="G33" s="91">
        <v>9.1999999999999998E-2</v>
      </c>
      <c r="H33" s="91">
        <v>0.182</v>
      </c>
      <c r="J33" s="91">
        <v>0.08</v>
      </c>
      <c r="K33" s="91">
        <v>1.4E-2</v>
      </c>
      <c r="L33" s="91">
        <v>0.33800000000000002</v>
      </c>
      <c r="M33" s="91">
        <v>5.8999999999999997E-2</v>
      </c>
      <c r="N33" s="93">
        <v>0.77100000000000002</v>
      </c>
      <c r="O33" s="91">
        <v>0.307</v>
      </c>
      <c r="R33" s="84"/>
      <c r="S33" s="83"/>
      <c r="T33" s="83"/>
      <c r="U33" s="83"/>
      <c r="V33" s="83"/>
    </row>
    <row r="34" spans="1:22" x14ac:dyDescent="0.25">
      <c r="A34" s="57" t="s">
        <v>30</v>
      </c>
      <c r="B34" s="81">
        <v>27732.99</v>
      </c>
      <c r="C34" s="215">
        <v>2</v>
      </c>
      <c r="D34" s="91">
        <v>2.8000000000000001E-2</v>
      </c>
      <c r="E34" s="91">
        <v>0.55500000000000005</v>
      </c>
      <c r="F34" s="91">
        <v>8.8999999999999996E-2</v>
      </c>
      <c r="G34" s="91">
        <v>3.5999999999999997E-2</v>
      </c>
      <c r="H34" s="91">
        <v>0.50800000000000001</v>
      </c>
      <c r="J34" s="91">
        <v>0.19700000000000001</v>
      </c>
      <c r="K34" s="91">
        <v>0</v>
      </c>
      <c r="L34" s="91">
        <v>0.03</v>
      </c>
      <c r="M34" s="91">
        <v>0.64400000000000002</v>
      </c>
      <c r="N34" s="93">
        <v>0.80200000000000005</v>
      </c>
      <c r="O34" s="91">
        <v>0.93700000000000006</v>
      </c>
      <c r="R34" s="84"/>
      <c r="S34" s="83"/>
      <c r="T34" s="83"/>
      <c r="U34" s="83"/>
      <c r="V34" s="83"/>
    </row>
    <row r="35" spans="1:22" x14ac:dyDescent="0.25">
      <c r="A35" s="57" t="s">
        <v>31</v>
      </c>
      <c r="B35" s="81">
        <v>198437</v>
      </c>
      <c r="C35" s="215">
        <v>2</v>
      </c>
      <c r="D35" s="91">
        <v>0.13800000000000001</v>
      </c>
      <c r="E35" s="91">
        <v>0.68100000000000005</v>
      </c>
      <c r="F35" s="91">
        <v>0.18</v>
      </c>
      <c r="G35" s="91">
        <v>2.1999999999999999E-2</v>
      </c>
      <c r="H35" s="91">
        <v>0.65500000000000003</v>
      </c>
      <c r="J35" s="91">
        <v>8.8999999999999996E-2</v>
      </c>
      <c r="K35" s="91">
        <v>5.3999999999999999E-2</v>
      </c>
      <c r="L35" s="91">
        <v>8.5000000000000006E-2</v>
      </c>
      <c r="M35" s="91">
        <v>0.183</v>
      </c>
      <c r="N35" s="93">
        <v>0.84799999999999998</v>
      </c>
      <c r="O35" s="91">
        <v>0.67200000000000004</v>
      </c>
      <c r="R35" s="84"/>
      <c r="S35" s="83"/>
      <c r="T35" s="83"/>
      <c r="U35" s="83"/>
      <c r="V35" s="83"/>
    </row>
    <row r="36" spans="1:22" x14ac:dyDescent="0.25">
      <c r="A36" s="57" t="s">
        <v>32</v>
      </c>
      <c r="B36" s="81">
        <v>125294.5</v>
      </c>
      <c r="C36" s="215">
        <v>2</v>
      </c>
      <c r="D36" s="91">
        <v>0.17399999999999999</v>
      </c>
      <c r="E36" s="91">
        <v>0.73599999999999999</v>
      </c>
      <c r="F36" s="91">
        <v>0.25800000000000001</v>
      </c>
      <c r="G36" s="91">
        <v>3.0000000000000001E-3</v>
      </c>
      <c r="H36" s="91">
        <v>0.67</v>
      </c>
      <c r="J36" s="91">
        <v>4.5999999999999999E-2</v>
      </c>
      <c r="K36" s="91">
        <v>4.1000000000000002E-2</v>
      </c>
      <c r="L36" s="91">
        <v>8.5999999999999993E-2</v>
      </c>
      <c r="M36" s="91">
        <v>0.186</v>
      </c>
      <c r="N36" s="93">
        <v>0.84799999999999998</v>
      </c>
      <c r="O36" s="91">
        <v>0.36899999999999999</v>
      </c>
      <c r="R36" s="84"/>
      <c r="S36" s="83"/>
      <c r="T36" s="83"/>
      <c r="U36" s="83"/>
      <c r="V36" s="83"/>
    </row>
    <row r="37" spans="1:22" x14ac:dyDescent="0.25">
      <c r="A37" s="57" t="s">
        <v>33</v>
      </c>
      <c r="B37" s="81">
        <v>468590.4</v>
      </c>
      <c r="C37" s="215">
        <v>2</v>
      </c>
      <c r="D37" s="91">
        <v>0.11799999999999999</v>
      </c>
      <c r="E37" s="91">
        <v>0.314</v>
      </c>
      <c r="F37" s="91">
        <v>0.32200000000000001</v>
      </c>
      <c r="G37" s="91">
        <v>3.6999999999999998E-2</v>
      </c>
      <c r="H37" s="91">
        <v>0.59799999999999998</v>
      </c>
      <c r="J37" s="91">
        <v>8.1000000000000003E-2</v>
      </c>
      <c r="K37" s="91">
        <v>4.3999999999999997E-2</v>
      </c>
      <c r="L37" s="91">
        <v>6.0999999999999999E-2</v>
      </c>
      <c r="M37" s="91">
        <v>0.38500000000000001</v>
      </c>
      <c r="N37" s="93">
        <v>0.88</v>
      </c>
      <c r="O37" s="91">
        <v>0.71899999999999997</v>
      </c>
      <c r="R37" s="84"/>
      <c r="S37" s="83"/>
      <c r="T37" s="83"/>
      <c r="U37" s="83"/>
      <c r="V37" s="83"/>
    </row>
    <row r="38" spans="1:22" x14ac:dyDescent="0.25">
      <c r="A38" s="57" t="s">
        <v>34</v>
      </c>
      <c r="B38" s="81">
        <v>315841.3</v>
      </c>
      <c r="C38" s="219">
        <v>1</v>
      </c>
      <c r="D38" s="91">
        <v>2.1999999999999999E-2</v>
      </c>
      <c r="E38" s="91">
        <v>5.2999999999999999E-2</v>
      </c>
      <c r="F38" s="91">
        <v>0.54300000000000004</v>
      </c>
      <c r="G38" s="91">
        <v>5.2999999999999999E-2</v>
      </c>
      <c r="H38" s="91">
        <v>0.66</v>
      </c>
      <c r="J38" s="91">
        <v>3.4000000000000002E-2</v>
      </c>
      <c r="K38" s="91">
        <v>0.02</v>
      </c>
      <c r="L38" s="91">
        <v>7.9000000000000001E-2</v>
      </c>
      <c r="M38" s="91">
        <v>0.51400000000000001</v>
      </c>
      <c r="N38" s="93">
        <v>0.92400000000000004</v>
      </c>
      <c r="O38" s="91">
        <v>0.69399999999999995</v>
      </c>
      <c r="R38" s="84"/>
      <c r="S38" s="83"/>
      <c r="T38" s="83"/>
      <c r="U38" s="83"/>
      <c r="V38" s="83"/>
    </row>
    <row r="39" spans="1:22" x14ac:dyDescent="0.25">
      <c r="A39" s="57" t="s">
        <v>35</v>
      </c>
      <c r="B39" s="81">
        <v>379834.1</v>
      </c>
      <c r="C39" s="216">
        <v>3</v>
      </c>
      <c r="D39" s="91">
        <v>0.249</v>
      </c>
      <c r="E39" s="91">
        <v>0.73099999999999998</v>
      </c>
      <c r="F39" s="91">
        <v>0.28299999999999997</v>
      </c>
      <c r="G39" s="91">
        <v>8.9999999999999993E-3</v>
      </c>
      <c r="H39" s="91">
        <v>0.56100000000000005</v>
      </c>
      <c r="J39" s="91">
        <v>9.1999999999999998E-2</v>
      </c>
      <c r="K39" s="91">
        <v>1.9E-2</v>
      </c>
      <c r="L39" s="91">
        <v>0.123</v>
      </c>
      <c r="M39" s="91">
        <v>0.19500000000000001</v>
      </c>
      <c r="N39" s="93">
        <v>0.49299999999999999</v>
      </c>
      <c r="O39" s="91">
        <v>0.53500000000000003</v>
      </c>
      <c r="R39" s="84"/>
      <c r="S39" s="83"/>
      <c r="T39" s="83"/>
      <c r="U39" s="83"/>
      <c r="V39" s="83"/>
    </row>
    <row r="40" spans="1:22" x14ac:dyDescent="0.25">
      <c r="A40" s="57" t="s">
        <v>36</v>
      </c>
      <c r="B40" s="81">
        <v>503883.7</v>
      </c>
      <c r="C40" s="216">
        <v>3</v>
      </c>
      <c r="D40" s="91">
        <v>0.23300000000000001</v>
      </c>
      <c r="E40" s="91">
        <v>0.498</v>
      </c>
      <c r="F40" s="91">
        <v>0.33400000000000002</v>
      </c>
      <c r="G40" s="91">
        <v>6.6000000000000003E-2</v>
      </c>
      <c r="H40" s="91">
        <v>0.60499999999999998</v>
      </c>
      <c r="J40" s="91">
        <v>9.8000000000000004E-2</v>
      </c>
      <c r="K40" s="91">
        <v>0.01</v>
      </c>
      <c r="L40" s="91">
        <v>0.11799999999999999</v>
      </c>
      <c r="M40" s="91">
        <v>0.26900000000000002</v>
      </c>
      <c r="N40" s="93">
        <v>0.62</v>
      </c>
      <c r="O40" s="91">
        <v>0.69399999999999995</v>
      </c>
      <c r="R40" s="84"/>
      <c r="S40" s="83"/>
      <c r="T40" s="83"/>
      <c r="U40" s="83"/>
      <c r="V40" s="83"/>
    </row>
    <row r="41" spans="1:22" x14ac:dyDescent="0.25">
      <c r="A41" s="57" t="s">
        <v>37</v>
      </c>
      <c r="B41" s="81">
        <v>768616</v>
      </c>
      <c r="C41" s="272">
        <v>5</v>
      </c>
      <c r="D41" s="91">
        <v>0.19</v>
      </c>
      <c r="E41" s="91">
        <v>0.374</v>
      </c>
      <c r="F41" s="91">
        <v>0.33</v>
      </c>
      <c r="G41" s="91">
        <v>9.1999999999999998E-2</v>
      </c>
      <c r="H41" s="91">
        <v>0.70299999999999996</v>
      </c>
      <c r="J41" s="91">
        <v>9.9000000000000005E-2</v>
      </c>
      <c r="K41" s="91">
        <v>2.8000000000000001E-2</v>
      </c>
      <c r="L41" s="91">
        <v>0.111</v>
      </c>
      <c r="M41" s="91">
        <v>0.443</v>
      </c>
      <c r="N41" s="93">
        <v>0.53400000000000003</v>
      </c>
      <c r="O41" s="91">
        <v>0.43</v>
      </c>
      <c r="R41" s="84"/>
      <c r="S41" s="83"/>
      <c r="T41" s="83"/>
      <c r="U41" s="83"/>
      <c r="V41" s="83"/>
    </row>
    <row r="42" spans="1:22" x14ac:dyDescent="0.25">
      <c r="A42" s="57" t="s">
        <v>38</v>
      </c>
      <c r="B42" s="81">
        <v>106166.5</v>
      </c>
      <c r="C42" s="215">
        <v>2</v>
      </c>
      <c r="D42" s="91">
        <v>8.1000000000000003E-2</v>
      </c>
      <c r="E42" s="91">
        <v>0.188</v>
      </c>
      <c r="F42" s="91">
        <v>0.36499999999999999</v>
      </c>
      <c r="G42" s="91">
        <v>0.109</v>
      </c>
      <c r="H42" s="91">
        <v>0.66100000000000003</v>
      </c>
      <c r="J42" s="91">
        <v>9.2999999999999999E-2</v>
      </c>
      <c r="K42" s="91">
        <v>5.6000000000000001E-2</v>
      </c>
      <c r="L42" s="91">
        <v>9.6000000000000002E-2</v>
      </c>
      <c r="M42" s="91">
        <v>0.49199999999999999</v>
      </c>
      <c r="N42" s="93">
        <v>0.82799999999999996</v>
      </c>
      <c r="O42" s="91">
        <v>0.69199999999999995</v>
      </c>
      <c r="R42" s="84"/>
      <c r="S42" s="83"/>
      <c r="T42" s="83"/>
      <c r="U42" s="83"/>
      <c r="V42" s="83"/>
    </row>
    <row r="43" spans="1:22" x14ac:dyDescent="0.25">
      <c r="A43" s="57" t="s">
        <v>39</v>
      </c>
      <c r="B43" s="81">
        <v>175724.6</v>
      </c>
      <c r="C43" s="215">
        <v>2</v>
      </c>
      <c r="D43" s="91">
        <v>9.8000000000000004E-2</v>
      </c>
      <c r="E43" s="91">
        <v>0.26900000000000002</v>
      </c>
      <c r="F43" s="91">
        <v>0.42399999999999999</v>
      </c>
      <c r="G43" s="91">
        <v>8.7999999999999995E-2</v>
      </c>
      <c r="H43" s="91">
        <v>0.58199999999999996</v>
      </c>
      <c r="J43" s="91">
        <v>0.10100000000000001</v>
      </c>
      <c r="K43" s="91">
        <v>0</v>
      </c>
      <c r="L43" s="91">
        <v>5.7000000000000002E-2</v>
      </c>
      <c r="M43" s="91">
        <v>0.504</v>
      </c>
      <c r="N43" s="93">
        <v>0.79300000000000004</v>
      </c>
      <c r="O43" s="91">
        <v>0.61699999999999999</v>
      </c>
      <c r="R43" s="84"/>
      <c r="S43" s="83"/>
      <c r="T43" s="83"/>
      <c r="U43" s="83"/>
      <c r="V43" s="83"/>
    </row>
    <row r="44" spans="1:22" x14ac:dyDescent="0.25">
      <c r="A44" s="57" t="s">
        <v>40</v>
      </c>
      <c r="B44" s="81">
        <v>97593.95</v>
      </c>
      <c r="C44" s="219">
        <v>1</v>
      </c>
      <c r="D44" s="91">
        <v>3.6999999999999998E-2</v>
      </c>
      <c r="E44" s="91">
        <v>0.10100000000000001</v>
      </c>
      <c r="F44" s="91">
        <v>0.38700000000000001</v>
      </c>
      <c r="G44" s="91">
        <v>4.8000000000000001E-2</v>
      </c>
      <c r="H44" s="91">
        <v>0.70199999999999996</v>
      </c>
      <c r="J44" s="91">
        <v>8.4000000000000005E-2</v>
      </c>
      <c r="K44" s="91">
        <v>1.2999999999999999E-2</v>
      </c>
      <c r="L44" s="91">
        <v>4.2000000000000003E-2</v>
      </c>
      <c r="M44" s="91">
        <v>0.39300000000000002</v>
      </c>
      <c r="N44" s="93">
        <v>0.94199999999999995</v>
      </c>
      <c r="O44" s="91">
        <v>0.64</v>
      </c>
      <c r="R44" s="84"/>
      <c r="S44" s="83"/>
      <c r="T44" s="83"/>
      <c r="U44" s="83"/>
      <c r="V44" s="83"/>
    </row>
    <row r="45" spans="1:22" x14ac:dyDescent="0.25">
      <c r="A45" s="57" t="s">
        <v>41</v>
      </c>
      <c r="B45" s="81">
        <v>77014.5</v>
      </c>
      <c r="C45" s="217">
        <v>4</v>
      </c>
      <c r="D45" s="91">
        <v>0.06</v>
      </c>
      <c r="E45" s="91">
        <v>0.46600000000000003</v>
      </c>
      <c r="F45" s="91">
        <v>0.14899999999999999</v>
      </c>
      <c r="G45" s="91">
        <v>6.0999999999999999E-2</v>
      </c>
      <c r="H45" s="91">
        <v>0.52300000000000002</v>
      </c>
      <c r="J45" s="91">
        <v>7.0000000000000007E-2</v>
      </c>
      <c r="K45" s="91">
        <v>7.2999999999999995E-2</v>
      </c>
      <c r="L45" s="91">
        <v>8.0000000000000002E-3</v>
      </c>
      <c r="M45" s="91">
        <v>0.17599999999999999</v>
      </c>
      <c r="N45" s="93">
        <v>0.74299999999999999</v>
      </c>
      <c r="O45" s="91">
        <v>0.47699999999999998</v>
      </c>
      <c r="R45" s="84"/>
      <c r="S45" s="83"/>
      <c r="T45" s="83"/>
      <c r="U45" s="83"/>
      <c r="V45" s="83"/>
    </row>
    <row r="46" spans="1:22" x14ac:dyDescent="0.25">
      <c r="A46" s="57" t="s">
        <v>42</v>
      </c>
      <c r="B46" s="81">
        <v>390538.7</v>
      </c>
      <c r="C46" s="217">
        <v>4</v>
      </c>
      <c r="D46" s="91">
        <v>3.5000000000000003E-2</v>
      </c>
      <c r="E46" s="91">
        <v>1.6E-2</v>
      </c>
      <c r="F46" s="91">
        <v>0.28100000000000003</v>
      </c>
      <c r="G46" s="91">
        <v>0.125</v>
      </c>
      <c r="H46" s="91">
        <v>0.72899999999999998</v>
      </c>
      <c r="J46" s="91">
        <v>6.6000000000000003E-2</v>
      </c>
      <c r="K46" s="91">
        <v>1.4999999999999999E-2</v>
      </c>
      <c r="L46" s="91">
        <v>4.8000000000000001E-2</v>
      </c>
      <c r="M46" s="91">
        <v>0.56200000000000006</v>
      </c>
      <c r="N46" s="93">
        <v>0.75700000000000001</v>
      </c>
      <c r="O46" s="91">
        <v>0.29099999999999998</v>
      </c>
      <c r="R46" s="84"/>
      <c r="S46" s="83"/>
      <c r="T46" s="83"/>
      <c r="U46" s="83"/>
      <c r="V46" s="83"/>
    </row>
    <row r="47" spans="1:22" x14ac:dyDescent="0.25">
      <c r="A47" s="57" t="s">
        <v>43</v>
      </c>
      <c r="B47" s="81">
        <v>289240.3</v>
      </c>
      <c r="C47" s="215">
        <v>2</v>
      </c>
      <c r="D47" s="91">
        <v>1.4999999999999999E-2</v>
      </c>
      <c r="E47" s="91">
        <v>0.01</v>
      </c>
      <c r="F47" s="91">
        <v>0.36699999999999999</v>
      </c>
      <c r="G47" s="91">
        <v>3.5000000000000003E-2</v>
      </c>
      <c r="H47" s="91">
        <v>0.45300000000000001</v>
      </c>
      <c r="J47" s="91">
        <v>7.4999999999999997E-2</v>
      </c>
      <c r="K47" s="91">
        <v>1.2E-2</v>
      </c>
      <c r="L47" s="91">
        <v>4.1000000000000002E-2</v>
      </c>
      <c r="M47" s="91">
        <v>0.28100000000000003</v>
      </c>
      <c r="N47" s="93">
        <v>0.88200000000000001</v>
      </c>
      <c r="O47" s="91">
        <v>0.312</v>
      </c>
      <c r="R47" s="84"/>
      <c r="S47" s="83"/>
      <c r="T47" s="83"/>
      <c r="U47" s="83"/>
      <c r="V47" s="83"/>
    </row>
    <row r="48" spans="1:22" x14ac:dyDescent="0.25">
      <c r="A48" s="57" t="s">
        <v>44</v>
      </c>
      <c r="B48" s="81">
        <v>356138</v>
      </c>
      <c r="C48" s="217">
        <v>4</v>
      </c>
      <c r="D48" s="91">
        <v>5.5E-2</v>
      </c>
      <c r="E48" s="91">
        <v>0.14299999999999999</v>
      </c>
      <c r="F48" s="91">
        <v>0.31900000000000001</v>
      </c>
      <c r="G48" s="91">
        <v>7.2999999999999995E-2</v>
      </c>
      <c r="H48" s="91">
        <v>0.65800000000000003</v>
      </c>
      <c r="J48" s="91">
        <v>9.5000000000000001E-2</v>
      </c>
      <c r="K48" s="91">
        <v>2.1999999999999999E-2</v>
      </c>
      <c r="L48" s="91">
        <v>0.10199999999999999</v>
      </c>
      <c r="M48" s="91">
        <v>0.39100000000000001</v>
      </c>
      <c r="N48" s="93">
        <v>0.73899999999999999</v>
      </c>
      <c r="O48" s="91">
        <v>0.40400000000000003</v>
      </c>
      <c r="R48" s="84"/>
      <c r="S48" s="83"/>
      <c r="T48" s="83"/>
      <c r="U48" s="83"/>
      <c r="V48" s="83"/>
    </row>
    <row r="49" spans="1:22" x14ac:dyDescent="0.25">
      <c r="A49" s="57" t="s">
        <v>45</v>
      </c>
      <c r="B49" s="81">
        <v>140005.4</v>
      </c>
      <c r="C49" s="215">
        <v>2</v>
      </c>
      <c r="D49" s="91">
        <v>1.6E-2</v>
      </c>
      <c r="E49" s="91">
        <v>0</v>
      </c>
      <c r="F49" s="91">
        <v>0.251</v>
      </c>
      <c r="G49" s="91">
        <v>4.7E-2</v>
      </c>
      <c r="H49" s="91">
        <v>0.69799999999999995</v>
      </c>
      <c r="J49" s="91">
        <v>0.10199999999999999</v>
      </c>
      <c r="K49" s="91">
        <v>7.0000000000000001E-3</v>
      </c>
      <c r="L49" s="91">
        <v>2.3E-2</v>
      </c>
      <c r="M49" s="91">
        <v>0.32400000000000001</v>
      </c>
      <c r="N49" s="93">
        <v>0.76800000000000002</v>
      </c>
      <c r="O49" s="91">
        <v>0.47799999999999998</v>
      </c>
      <c r="R49" s="84"/>
      <c r="S49" s="83"/>
      <c r="T49" s="83"/>
      <c r="U49" s="83"/>
      <c r="V49" s="83"/>
    </row>
    <row r="50" spans="1:22" x14ac:dyDescent="0.25">
      <c r="A50" s="57" t="s">
        <v>46</v>
      </c>
      <c r="B50" s="81">
        <v>460277.7</v>
      </c>
      <c r="C50" s="215">
        <v>2</v>
      </c>
      <c r="D50" s="91">
        <v>2.1000000000000001E-2</v>
      </c>
      <c r="E50" s="91">
        <v>1.0999999999999999E-2</v>
      </c>
      <c r="F50" s="91">
        <v>0.39100000000000001</v>
      </c>
      <c r="G50" s="91">
        <v>7.9000000000000001E-2</v>
      </c>
      <c r="H50" s="91">
        <v>0.66900000000000004</v>
      </c>
      <c r="J50" s="91">
        <v>7.5999999999999998E-2</v>
      </c>
      <c r="K50" s="91">
        <v>0.02</v>
      </c>
      <c r="L50" s="91">
        <v>7.5999999999999998E-2</v>
      </c>
      <c r="M50" s="91">
        <v>0.39900000000000002</v>
      </c>
      <c r="N50" s="93">
        <v>0.88200000000000001</v>
      </c>
      <c r="O50" s="91">
        <v>0.47799999999999998</v>
      </c>
      <c r="R50" s="84"/>
      <c r="S50" s="83"/>
      <c r="T50" s="83"/>
      <c r="U50" s="83"/>
      <c r="V50" s="83"/>
    </row>
    <row r="51" spans="1:22" x14ac:dyDescent="0.25">
      <c r="A51" s="57" t="s">
        <v>47</v>
      </c>
      <c r="B51" s="81">
        <v>623759.9</v>
      </c>
      <c r="C51" s="219">
        <v>1</v>
      </c>
      <c r="D51" s="91">
        <v>2.7E-2</v>
      </c>
      <c r="E51" s="91">
        <v>3.1E-2</v>
      </c>
      <c r="F51" s="91">
        <v>0.48099999999999998</v>
      </c>
      <c r="G51" s="91">
        <v>6.7000000000000004E-2</v>
      </c>
      <c r="H51" s="91">
        <v>0.65</v>
      </c>
      <c r="J51" s="91">
        <v>6.3E-2</v>
      </c>
      <c r="K51" s="91">
        <v>8.9999999999999993E-3</v>
      </c>
      <c r="L51" s="91">
        <v>5.7000000000000002E-2</v>
      </c>
      <c r="M51" s="91">
        <v>0.42199999999999999</v>
      </c>
      <c r="N51" s="93">
        <v>0.91100000000000003</v>
      </c>
      <c r="O51" s="91">
        <v>0.58899999999999997</v>
      </c>
      <c r="R51" s="84"/>
      <c r="S51" s="83"/>
      <c r="T51" s="83"/>
      <c r="U51" s="83"/>
      <c r="V51" s="83"/>
    </row>
    <row r="52" spans="1:22" x14ac:dyDescent="0.25">
      <c r="A52" s="57" t="s">
        <v>48</v>
      </c>
      <c r="B52" s="81">
        <v>11089.8</v>
      </c>
      <c r="C52" s="219">
        <v>1</v>
      </c>
      <c r="D52" s="91">
        <v>5.3999999999999999E-2</v>
      </c>
      <c r="E52" s="91">
        <v>0.20300000000000001</v>
      </c>
      <c r="F52" s="91">
        <v>0.64800000000000002</v>
      </c>
      <c r="G52" s="91">
        <v>0.124</v>
      </c>
      <c r="H52" s="91">
        <v>0.629</v>
      </c>
      <c r="J52" s="91">
        <v>0.124</v>
      </c>
      <c r="K52" s="91">
        <v>0</v>
      </c>
      <c r="L52" s="91">
        <v>5.5E-2</v>
      </c>
      <c r="M52" s="91">
        <v>0.53500000000000003</v>
      </c>
      <c r="N52" s="93">
        <v>0.95</v>
      </c>
      <c r="O52" s="91">
        <v>0.11899999999999999</v>
      </c>
      <c r="R52" s="84"/>
      <c r="S52" s="83"/>
      <c r="T52" s="83"/>
      <c r="U52" s="83"/>
      <c r="V52" s="83"/>
    </row>
    <row r="53" spans="1:22" x14ac:dyDescent="0.25">
      <c r="A53" s="57" t="s">
        <v>49</v>
      </c>
      <c r="B53" s="81">
        <v>44430.81</v>
      </c>
      <c r="C53" s="217">
        <v>4</v>
      </c>
      <c r="D53" s="91">
        <v>5.0999999999999997E-2</v>
      </c>
      <c r="E53" s="91">
        <v>1.2E-2</v>
      </c>
      <c r="F53" s="91">
        <v>0.124</v>
      </c>
      <c r="G53" s="91">
        <v>3.9E-2</v>
      </c>
      <c r="H53" s="91">
        <v>0.63800000000000001</v>
      </c>
      <c r="J53" s="91">
        <v>0</v>
      </c>
      <c r="K53" s="91">
        <v>0</v>
      </c>
      <c r="L53" s="91">
        <v>4.1000000000000002E-2</v>
      </c>
      <c r="M53" s="91">
        <v>0.78500000000000003</v>
      </c>
      <c r="N53" s="93">
        <v>0.67500000000000004</v>
      </c>
      <c r="O53" s="91">
        <v>0.40899999999999997</v>
      </c>
      <c r="R53" s="84"/>
      <c r="S53" s="83"/>
      <c r="T53" s="83"/>
      <c r="U53" s="83"/>
      <c r="V53" s="83"/>
    </row>
    <row r="54" spans="1:22" x14ac:dyDescent="0.25">
      <c r="A54" s="57" t="s">
        <v>50</v>
      </c>
      <c r="B54" s="81">
        <v>178893.3</v>
      </c>
      <c r="C54" s="215">
        <v>2</v>
      </c>
      <c r="D54" s="91">
        <v>3.9E-2</v>
      </c>
      <c r="E54" s="91">
        <v>5.1999999999999998E-2</v>
      </c>
      <c r="F54" s="91">
        <v>0.20699999999999999</v>
      </c>
      <c r="G54" s="91">
        <v>5.8999999999999997E-2</v>
      </c>
      <c r="H54" s="91">
        <v>0.70799999999999996</v>
      </c>
      <c r="J54" s="91">
        <v>0.115</v>
      </c>
      <c r="K54" s="91">
        <v>0.02</v>
      </c>
      <c r="L54" s="91">
        <v>3.7999999999999999E-2</v>
      </c>
      <c r="M54" s="91">
        <v>0.25700000000000001</v>
      </c>
      <c r="N54" s="93">
        <v>0.95099999999999996</v>
      </c>
      <c r="O54" s="91">
        <v>0.60599999999999998</v>
      </c>
      <c r="R54" s="84"/>
      <c r="S54" s="83"/>
      <c r="T54" s="83"/>
      <c r="U54" s="83"/>
      <c r="V54" s="83"/>
    </row>
    <row r="55" spans="1:22" x14ac:dyDescent="0.25">
      <c r="A55" s="57" t="s">
        <v>51</v>
      </c>
      <c r="B55" s="81">
        <v>436914.5</v>
      </c>
      <c r="C55" s="215">
        <v>2</v>
      </c>
      <c r="D55" s="91">
        <v>2.3E-2</v>
      </c>
      <c r="E55" s="91">
        <v>0</v>
      </c>
      <c r="F55" s="91">
        <v>0.29799999999999999</v>
      </c>
      <c r="G55" s="91">
        <v>0.04</v>
      </c>
      <c r="H55" s="91">
        <v>0.54900000000000004</v>
      </c>
      <c r="J55" s="91">
        <v>9.4E-2</v>
      </c>
      <c r="K55" s="91">
        <v>1.2999999999999999E-2</v>
      </c>
      <c r="L55" s="91">
        <v>4.2999999999999997E-2</v>
      </c>
      <c r="M55" s="91">
        <v>0.26900000000000002</v>
      </c>
      <c r="N55" s="93">
        <v>0.94299999999999995</v>
      </c>
      <c r="O55" s="91">
        <v>0.45700000000000002</v>
      </c>
      <c r="R55" s="84"/>
      <c r="S55" s="83"/>
      <c r="T55" s="83"/>
      <c r="U55" s="83"/>
      <c r="V55" s="83"/>
    </row>
    <row r="56" spans="1:22" x14ac:dyDescent="0.25">
      <c r="A56" s="57" t="s">
        <v>52</v>
      </c>
      <c r="B56" s="81">
        <v>340952</v>
      </c>
      <c r="C56" s="219">
        <v>1</v>
      </c>
      <c r="D56" s="91">
        <v>4.4999999999999998E-2</v>
      </c>
      <c r="E56" s="91">
        <v>2.5000000000000001E-2</v>
      </c>
      <c r="F56" s="91">
        <v>0.45500000000000002</v>
      </c>
      <c r="G56" s="91">
        <v>0.10199999999999999</v>
      </c>
      <c r="H56" s="91">
        <v>0.60799999999999998</v>
      </c>
      <c r="J56" s="91">
        <v>5.3999999999999999E-2</v>
      </c>
      <c r="K56" s="91">
        <v>0.01</v>
      </c>
      <c r="L56" s="91">
        <v>8.6999999999999994E-2</v>
      </c>
      <c r="M56" s="91">
        <v>0.29099999999999998</v>
      </c>
      <c r="N56" s="93">
        <v>0.96499999999999997</v>
      </c>
      <c r="O56" s="91">
        <v>0.69799999999999995</v>
      </c>
      <c r="R56" s="84"/>
      <c r="S56" s="83"/>
      <c r="T56" s="83"/>
      <c r="U56" s="83"/>
      <c r="V56" s="83"/>
    </row>
    <row r="57" spans="1:22" x14ac:dyDescent="0.25">
      <c r="A57" s="57" t="s">
        <v>53</v>
      </c>
      <c r="B57" s="81">
        <v>678397.6</v>
      </c>
      <c r="C57" s="215">
        <v>2</v>
      </c>
      <c r="D57" s="91">
        <v>7.0999999999999994E-2</v>
      </c>
      <c r="E57" s="91">
        <v>0.20699999999999999</v>
      </c>
      <c r="F57" s="91">
        <v>0.32400000000000001</v>
      </c>
      <c r="G57" s="91">
        <v>0.151</v>
      </c>
      <c r="H57" s="91">
        <v>0.68400000000000005</v>
      </c>
      <c r="J57" s="91">
        <v>0.13400000000000001</v>
      </c>
      <c r="K57" s="91">
        <v>1.7000000000000001E-2</v>
      </c>
      <c r="L57" s="91">
        <v>0.114</v>
      </c>
      <c r="M57" s="91">
        <v>0.40699999999999997</v>
      </c>
      <c r="N57" s="93">
        <v>0.72499999999999998</v>
      </c>
      <c r="O57" s="91">
        <v>0.50600000000000001</v>
      </c>
      <c r="R57" s="84"/>
      <c r="S57" s="83"/>
      <c r="T57" s="83"/>
      <c r="U57" s="83"/>
      <c r="V57" s="83"/>
    </row>
    <row r="58" spans="1:22" x14ac:dyDescent="0.25">
      <c r="A58" s="57" t="s">
        <v>54</v>
      </c>
      <c r="B58" s="81">
        <v>411316.8</v>
      </c>
      <c r="C58" s="215">
        <v>2</v>
      </c>
      <c r="D58" s="91">
        <v>6.7000000000000004E-2</v>
      </c>
      <c r="E58" s="91">
        <v>0.113</v>
      </c>
      <c r="F58" s="91">
        <v>0.38800000000000001</v>
      </c>
      <c r="G58" s="91">
        <v>0.122</v>
      </c>
      <c r="H58" s="91">
        <v>0.68</v>
      </c>
      <c r="J58" s="91">
        <v>8.5000000000000006E-2</v>
      </c>
      <c r="K58" s="91">
        <v>1.2999999999999999E-2</v>
      </c>
      <c r="L58" s="91">
        <v>8.7999999999999995E-2</v>
      </c>
      <c r="M58" s="91">
        <v>0.48699999999999999</v>
      </c>
      <c r="N58" s="93">
        <v>0.85499999999999998</v>
      </c>
      <c r="O58" s="91">
        <v>0.51800000000000002</v>
      </c>
      <c r="R58" s="84"/>
      <c r="S58" s="83"/>
      <c r="T58" s="83"/>
      <c r="U58" s="83"/>
      <c r="V58" s="83"/>
    </row>
    <row r="59" spans="1:22" x14ac:dyDescent="0.25">
      <c r="A59" s="57" t="s">
        <v>55</v>
      </c>
      <c r="B59" s="81">
        <v>476426.8</v>
      </c>
      <c r="C59" s="219">
        <v>1</v>
      </c>
      <c r="D59" s="91">
        <v>5.8999999999999997E-2</v>
      </c>
      <c r="E59" s="91">
        <v>4.8000000000000001E-2</v>
      </c>
      <c r="F59" s="91">
        <v>0.46899999999999997</v>
      </c>
      <c r="G59" s="91">
        <v>0.128</v>
      </c>
      <c r="H59" s="91">
        <v>0.69499999999999995</v>
      </c>
      <c r="J59" s="91">
        <v>8.5000000000000006E-2</v>
      </c>
      <c r="K59" s="91">
        <v>1.4E-2</v>
      </c>
      <c r="L59" s="91">
        <v>0.10199999999999999</v>
      </c>
      <c r="M59" s="91">
        <v>0.42599999999999999</v>
      </c>
      <c r="N59" s="93">
        <v>0.91900000000000004</v>
      </c>
      <c r="O59" s="91">
        <v>0.47799999999999998</v>
      </c>
      <c r="R59" s="84"/>
      <c r="S59" s="83"/>
      <c r="T59" s="83"/>
      <c r="U59" s="83"/>
      <c r="V59" s="83"/>
    </row>
    <row r="60" spans="1:22" x14ac:dyDescent="0.25">
      <c r="A60" s="57" t="s">
        <v>56</v>
      </c>
      <c r="B60" s="81">
        <v>18413.53</v>
      </c>
      <c r="C60" s="219">
        <v>1</v>
      </c>
      <c r="D60" s="91">
        <v>3.9E-2</v>
      </c>
      <c r="E60" s="91">
        <v>3.1E-2</v>
      </c>
      <c r="F60" s="91">
        <v>0.82899999999999996</v>
      </c>
      <c r="G60" s="91">
        <v>0.24099999999999999</v>
      </c>
      <c r="H60" s="91">
        <v>0.90500000000000003</v>
      </c>
      <c r="J60" s="91">
        <v>6.6000000000000003E-2</v>
      </c>
      <c r="K60" s="91">
        <v>0</v>
      </c>
      <c r="L60" s="91">
        <v>4.3999999999999997E-2</v>
      </c>
      <c r="M60" s="91">
        <v>0.79400000000000004</v>
      </c>
      <c r="N60" s="93">
        <v>1</v>
      </c>
      <c r="O60" s="91">
        <v>9.9000000000000005E-2</v>
      </c>
      <c r="R60" s="84"/>
      <c r="S60" s="83"/>
      <c r="T60" s="83"/>
      <c r="U60" s="83"/>
      <c r="V60" s="83"/>
    </row>
    <row r="61" spans="1:22" x14ac:dyDescent="0.25">
      <c r="A61" s="57" t="s">
        <v>57</v>
      </c>
      <c r="B61" s="81">
        <v>361787.3</v>
      </c>
      <c r="C61" s="275">
        <v>6</v>
      </c>
      <c r="D61" s="91">
        <v>0.19400000000000001</v>
      </c>
      <c r="E61" s="91">
        <v>0.45</v>
      </c>
      <c r="F61" s="91">
        <v>0.48899999999999999</v>
      </c>
      <c r="G61" s="91">
        <v>0.152</v>
      </c>
      <c r="H61" s="91">
        <v>0.70599999999999996</v>
      </c>
      <c r="J61" s="91">
        <v>0.06</v>
      </c>
      <c r="K61" s="91">
        <v>2.7E-2</v>
      </c>
      <c r="L61" s="91">
        <v>0.18099999999999999</v>
      </c>
      <c r="M61" s="91">
        <v>0.77100000000000002</v>
      </c>
      <c r="N61" s="93">
        <v>0.86599999999999999</v>
      </c>
      <c r="O61" s="91">
        <v>0.58799999999999997</v>
      </c>
      <c r="R61" s="84"/>
      <c r="S61" s="83"/>
      <c r="T61" s="83"/>
      <c r="U61" s="83"/>
      <c r="V61" s="83"/>
    </row>
    <row r="62" spans="1:22" x14ac:dyDescent="0.25">
      <c r="A62" s="57" t="s">
        <v>58</v>
      </c>
      <c r="B62" s="81">
        <v>236629.6</v>
      </c>
      <c r="C62" s="215">
        <v>2</v>
      </c>
      <c r="D62" s="91">
        <v>5.3999999999999999E-2</v>
      </c>
      <c r="E62" s="91">
        <v>3.5999999999999997E-2</v>
      </c>
      <c r="F62" s="91">
        <v>0.60599999999999998</v>
      </c>
      <c r="G62" s="91">
        <v>0.112</v>
      </c>
      <c r="H62" s="91">
        <v>0.59799999999999998</v>
      </c>
      <c r="J62" s="91">
        <v>0.111</v>
      </c>
      <c r="K62" s="91">
        <v>0.02</v>
      </c>
      <c r="L62" s="91">
        <v>0.17599999999999999</v>
      </c>
      <c r="M62" s="91">
        <v>0.69899999999999995</v>
      </c>
      <c r="N62" s="93">
        <v>0.85499999999999998</v>
      </c>
      <c r="O62" s="91">
        <v>0.56399999999999995</v>
      </c>
      <c r="R62" s="84"/>
      <c r="S62" s="83"/>
      <c r="T62" s="83"/>
      <c r="U62" s="83"/>
      <c r="V62" s="83"/>
    </row>
    <row r="63" spans="1:22" x14ac:dyDescent="0.25">
      <c r="A63" s="57" t="s">
        <v>59</v>
      </c>
      <c r="B63" s="81">
        <v>182007.6</v>
      </c>
      <c r="C63" s="215">
        <v>2</v>
      </c>
      <c r="D63" s="91">
        <v>3.0000000000000001E-3</v>
      </c>
      <c r="E63" s="91">
        <v>1E-3</v>
      </c>
      <c r="F63" s="91">
        <v>0.437</v>
      </c>
      <c r="G63" s="91">
        <v>0.22900000000000001</v>
      </c>
      <c r="H63" s="91">
        <v>0.622</v>
      </c>
      <c r="J63" s="91">
        <v>0.106</v>
      </c>
      <c r="K63" s="91">
        <v>2.5000000000000001E-2</v>
      </c>
      <c r="L63" s="91">
        <v>0.105</v>
      </c>
      <c r="M63" s="91">
        <v>0.65100000000000002</v>
      </c>
      <c r="N63" s="93">
        <v>0.88200000000000001</v>
      </c>
      <c r="O63" s="91">
        <v>0.53100000000000003</v>
      </c>
      <c r="R63" s="84"/>
      <c r="S63" s="83"/>
      <c r="T63" s="83"/>
      <c r="U63" s="83"/>
      <c r="V63" s="83"/>
    </row>
    <row r="64" spans="1:22" x14ac:dyDescent="0.25">
      <c r="A64" s="57" t="s">
        <v>60</v>
      </c>
      <c r="B64" s="81">
        <v>271937.2</v>
      </c>
      <c r="C64" s="219">
        <v>1</v>
      </c>
      <c r="D64" s="91">
        <v>4.8000000000000001E-2</v>
      </c>
      <c r="E64" s="91">
        <v>0</v>
      </c>
      <c r="F64" s="91">
        <v>0.46300000000000002</v>
      </c>
      <c r="G64" s="91">
        <v>0.13500000000000001</v>
      </c>
      <c r="H64" s="91">
        <v>0.66800000000000004</v>
      </c>
      <c r="J64" s="91">
        <v>7.2999999999999995E-2</v>
      </c>
      <c r="K64" s="91">
        <v>4.2000000000000003E-2</v>
      </c>
      <c r="L64" s="91">
        <v>0.109</v>
      </c>
      <c r="M64" s="91">
        <v>0.51200000000000001</v>
      </c>
      <c r="N64" s="93">
        <v>0.878</v>
      </c>
      <c r="O64" s="91">
        <v>0.44800000000000001</v>
      </c>
      <c r="R64" s="84"/>
      <c r="S64" s="83"/>
      <c r="T64" s="83"/>
      <c r="U64" s="83"/>
      <c r="V64" s="83"/>
    </row>
    <row r="65" spans="1:22" x14ac:dyDescent="0.25">
      <c r="A65" s="57" t="s">
        <v>61</v>
      </c>
      <c r="B65" s="81">
        <v>313319</v>
      </c>
      <c r="C65" s="272">
        <v>5</v>
      </c>
      <c r="D65" s="91">
        <v>9.5000000000000001E-2</v>
      </c>
      <c r="E65" s="91">
        <v>0.51700000000000002</v>
      </c>
      <c r="F65" s="91">
        <v>0.28499999999999998</v>
      </c>
      <c r="G65" s="91">
        <v>0.124</v>
      </c>
      <c r="H65" s="91">
        <v>0.502</v>
      </c>
      <c r="J65" s="91">
        <v>0.12</v>
      </c>
      <c r="K65" s="91">
        <v>2.3E-2</v>
      </c>
      <c r="L65" s="91">
        <v>0.16900000000000001</v>
      </c>
      <c r="M65" s="91">
        <v>0.51800000000000002</v>
      </c>
      <c r="N65" s="93">
        <v>0.52300000000000002</v>
      </c>
      <c r="O65" s="91">
        <v>0.41199999999999998</v>
      </c>
      <c r="R65" s="84"/>
      <c r="S65" s="83"/>
      <c r="T65" s="83"/>
      <c r="U65" s="83"/>
      <c r="V65" s="83"/>
    </row>
    <row r="66" spans="1:22" x14ac:dyDescent="0.25">
      <c r="A66" s="57" t="s">
        <v>62</v>
      </c>
      <c r="B66" s="81">
        <v>876827.5</v>
      </c>
      <c r="C66" s="217">
        <v>4</v>
      </c>
      <c r="D66" s="91">
        <v>0.14899999999999999</v>
      </c>
      <c r="E66" s="91">
        <v>0.46700000000000003</v>
      </c>
      <c r="F66" s="91">
        <v>0.27800000000000002</v>
      </c>
      <c r="G66" s="91">
        <v>7.5999999999999998E-2</v>
      </c>
      <c r="H66" s="91">
        <v>0.55900000000000005</v>
      </c>
      <c r="J66" s="91">
        <v>8.3000000000000004E-2</v>
      </c>
      <c r="K66" s="91">
        <v>1.9E-2</v>
      </c>
      <c r="L66" s="91">
        <v>7.5999999999999998E-2</v>
      </c>
      <c r="M66" s="91">
        <v>0.41199999999999998</v>
      </c>
      <c r="N66" s="93">
        <v>0.74299999999999999</v>
      </c>
      <c r="O66" s="91">
        <v>0.38</v>
      </c>
      <c r="R66" s="84"/>
      <c r="S66" s="83"/>
      <c r="T66" s="83"/>
      <c r="U66" s="83"/>
      <c r="V66" s="83"/>
    </row>
    <row r="67" spans="1:22" x14ac:dyDescent="0.25">
      <c r="A67" s="57" t="s">
        <v>63</v>
      </c>
      <c r="B67" s="81">
        <v>502540</v>
      </c>
      <c r="C67" s="215">
        <v>2</v>
      </c>
      <c r="D67" s="91">
        <v>4.3999999999999997E-2</v>
      </c>
      <c r="E67" s="91">
        <v>0.12</v>
      </c>
      <c r="F67" s="91">
        <v>0.34499999999999997</v>
      </c>
      <c r="G67" s="91">
        <v>6.5000000000000002E-2</v>
      </c>
      <c r="H67" s="91">
        <v>0.64700000000000002</v>
      </c>
      <c r="J67" s="91">
        <v>6.0999999999999999E-2</v>
      </c>
      <c r="K67" s="91">
        <v>1.4E-2</v>
      </c>
      <c r="L67" s="91">
        <v>6.4000000000000001E-2</v>
      </c>
      <c r="M67" s="91">
        <v>0.41199999999999998</v>
      </c>
      <c r="N67" s="93">
        <v>0.88900000000000001</v>
      </c>
      <c r="O67" s="91">
        <v>0.434</v>
      </c>
      <c r="R67" s="84"/>
      <c r="S67" s="83"/>
      <c r="T67" s="83"/>
      <c r="U67" s="83"/>
      <c r="V67" s="83"/>
    </row>
    <row r="68" spans="1:22" x14ac:dyDescent="0.25">
      <c r="A68" s="57" t="s">
        <v>64</v>
      </c>
      <c r="B68" s="81">
        <v>308144.90000000002</v>
      </c>
      <c r="C68" s="215">
        <v>2</v>
      </c>
      <c r="D68" s="91">
        <v>0.10199999999999999</v>
      </c>
      <c r="E68" s="91">
        <v>0.39400000000000002</v>
      </c>
      <c r="F68" s="91">
        <v>0.40600000000000003</v>
      </c>
      <c r="G68" s="91">
        <v>7.8E-2</v>
      </c>
      <c r="H68" s="91">
        <v>0.65600000000000003</v>
      </c>
      <c r="J68" s="91">
        <v>9.4E-2</v>
      </c>
      <c r="K68" s="91">
        <v>1.4999999999999999E-2</v>
      </c>
      <c r="L68" s="91">
        <v>0.124</v>
      </c>
      <c r="M68" s="91">
        <v>0.39700000000000002</v>
      </c>
      <c r="N68" s="93">
        <v>0.83699999999999997</v>
      </c>
      <c r="O68" s="91">
        <v>0.44900000000000001</v>
      </c>
      <c r="R68" s="84"/>
      <c r="S68" s="83"/>
      <c r="T68" s="83"/>
      <c r="U68" s="83"/>
      <c r="V68" s="83"/>
    </row>
    <row r="69" spans="1:22" x14ac:dyDescent="0.25">
      <c r="A69" s="57" t="s">
        <v>65</v>
      </c>
      <c r="B69" s="81">
        <v>582467.9</v>
      </c>
      <c r="C69" s="219">
        <v>1</v>
      </c>
      <c r="D69" s="91">
        <v>3.3000000000000002E-2</v>
      </c>
      <c r="E69" s="91">
        <v>6.8000000000000005E-2</v>
      </c>
      <c r="F69" s="91">
        <v>0.57299999999999995</v>
      </c>
      <c r="G69" s="91">
        <v>8.7999999999999995E-2</v>
      </c>
      <c r="H69" s="91">
        <v>0.68400000000000005</v>
      </c>
      <c r="J69" s="91">
        <v>4.3999999999999997E-2</v>
      </c>
      <c r="K69" s="91">
        <v>1.7999999999999999E-2</v>
      </c>
      <c r="L69" s="91">
        <v>6.9000000000000006E-2</v>
      </c>
      <c r="M69" s="91">
        <v>0.44800000000000001</v>
      </c>
      <c r="N69" s="93">
        <v>0.93200000000000005</v>
      </c>
      <c r="O69" s="91">
        <v>0.54300000000000004</v>
      </c>
      <c r="R69" s="84"/>
      <c r="S69" s="83"/>
      <c r="T69" s="83"/>
      <c r="U69" s="83"/>
      <c r="V69" s="83"/>
    </row>
    <row r="70" spans="1:22" x14ac:dyDescent="0.25">
      <c r="A70" s="57" t="s">
        <v>66</v>
      </c>
      <c r="B70" s="81">
        <v>188258.9</v>
      </c>
      <c r="C70" s="272">
        <v>5</v>
      </c>
      <c r="D70" s="91">
        <v>0.17899999999999999</v>
      </c>
      <c r="E70" s="91">
        <v>0.59699999999999998</v>
      </c>
      <c r="F70" s="91">
        <v>0.17199999999999999</v>
      </c>
      <c r="G70" s="91">
        <v>3.9E-2</v>
      </c>
      <c r="H70" s="91">
        <v>0.74399999999999999</v>
      </c>
      <c r="J70" s="91">
        <v>0.13100000000000001</v>
      </c>
      <c r="K70" s="91">
        <v>2.5000000000000001E-2</v>
      </c>
      <c r="L70" s="91">
        <v>8.1000000000000003E-2</v>
      </c>
      <c r="M70" s="91">
        <v>0.14699999999999999</v>
      </c>
      <c r="N70" s="93">
        <v>0.68</v>
      </c>
      <c r="O70" s="91">
        <v>0.26900000000000002</v>
      </c>
      <c r="R70" s="84"/>
      <c r="S70" s="83"/>
      <c r="T70" s="83"/>
      <c r="U70" s="83"/>
      <c r="V70" s="83"/>
    </row>
    <row r="71" spans="1:22" x14ac:dyDescent="0.25">
      <c r="A71" s="57" t="s">
        <v>67</v>
      </c>
      <c r="B71" s="81">
        <v>378860.2</v>
      </c>
      <c r="C71" s="272">
        <v>5</v>
      </c>
      <c r="D71" s="91">
        <v>0.22700000000000001</v>
      </c>
      <c r="E71" s="91">
        <v>0.63</v>
      </c>
      <c r="F71" s="91">
        <v>0.437</v>
      </c>
      <c r="G71" s="91">
        <v>9.8000000000000004E-2</v>
      </c>
      <c r="H71" s="91">
        <v>0.70599999999999996</v>
      </c>
      <c r="J71" s="91">
        <v>9.0999999999999998E-2</v>
      </c>
      <c r="K71" s="91">
        <v>3.5000000000000003E-2</v>
      </c>
      <c r="L71" s="91">
        <v>0.16200000000000001</v>
      </c>
      <c r="M71" s="91">
        <v>0.314</v>
      </c>
      <c r="N71" s="93">
        <v>0.73</v>
      </c>
      <c r="O71" s="91">
        <v>0.42099999999999999</v>
      </c>
      <c r="R71" s="84"/>
      <c r="S71" s="83"/>
      <c r="T71" s="83"/>
      <c r="U71" s="83"/>
      <c r="V71" s="83"/>
    </row>
    <row r="72" spans="1:22" x14ac:dyDescent="0.25">
      <c r="A72" s="57" t="s">
        <v>68</v>
      </c>
      <c r="B72" s="81">
        <v>422105.5</v>
      </c>
      <c r="C72" s="272">
        <v>5</v>
      </c>
      <c r="D72" s="91">
        <v>8.1000000000000003E-2</v>
      </c>
      <c r="E72" s="91">
        <v>0.56399999999999995</v>
      </c>
      <c r="F72" s="91">
        <v>0.41499999999999998</v>
      </c>
      <c r="G72" s="91">
        <v>8.1000000000000003E-2</v>
      </c>
      <c r="H72" s="91">
        <v>0.746</v>
      </c>
      <c r="J72" s="91">
        <v>7.4999999999999997E-2</v>
      </c>
      <c r="K72" s="91">
        <v>3.2000000000000001E-2</v>
      </c>
      <c r="L72" s="91">
        <v>0.14499999999999999</v>
      </c>
      <c r="M72" s="91">
        <v>0.33300000000000002</v>
      </c>
      <c r="N72" s="93">
        <v>0.58299999999999996</v>
      </c>
      <c r="O72" s="91">
        <v>0.34499999999999997</v>
      </c>
      <c r="R72" s="84"/>
      <c r="S72" s="83"/>
      <c r="T72" s="83"/>
      <c r="U72" s="83"/>
      <c r="V72" s="83"/>
    </row>
    <row r="73" spans="1:22" x14ac:dyDescent="0.25">
      <c r="A73" s="57" t="s">
        <v>69</v>
      </c>
      <c r="B73" s="81">
        <v>54111.23</v>
      </c>
      <c r="C73" s="215">
        <v>2</v>
      </c>
      <c r="D73" s="91">
        <v>0.114</v>
      </c>
      <c r="E73" s="91">
        <v>0.35</v>
      </c>
      <c r="F73" s="91">
        <v>0.45600000000000002</v>
      </c>
      <c r="G73" s="91">
        <v>4.2000000000000003E-2</v>
      </c>
      <c r="H73" s="91">
        <v>0.85199999999999998</v>
      </c>
      <c r="J73" s="91">
        <v>0.13100000000000001</v>
      </c>
      <c r="K73" s="91">
        <v>0</v>
      </c>
      <c r="L73" s="91">
        <v>2.5000000000000001E-2</v>
      </c>
      <c r="M73" s="91">
        <v>0.51700000000000002</v>
      </c>
      <c r="N73" s="93">
        <v>0.85399999999999998</v>
      </c>
      <c r="O73" s="91">
        <v>0.39900000000000002</v>
      </c>
      <c r="R73" s="84"/>
      <c r="S73" s="83"/>
      <c r="T73" s="83"/>
      <c r="U73" s="83"/>
      <c r="V73" s="83"/>
    </row>
    <row r="74" spans="1:22" x14ac:dyDescent="0.25">
      <c r="A74" s="57" t="s">
        <v>70</v>
      </c>
      <c r="B74" s="81">
        <v>116887.5</v>
      </c>
      <c r="C74" s="217">
        <v>4</v>
      </c>
      <c r="D74" s="91">
        <v>9.4E-2</v>
      </c>
      <c r="E74" s="91">
        <v>0.27500000000000002</v>
      </c>
      <c r="F74" s="91">
        <v>0.20300000000000001</v>
      </c>
      <c r="G74" s="91">
        <v>7.0999999999999994E-2</v>
      </c>
      <c r="H74" s="91">
        <v>0.93200000000000005</v>
      </c>
      <c r="J74" s="91">
        <v>5.7000000000000002E-2</v>
      </c>
      <c r="K74" s="91">
        <v>1.0999999999999999E-2</v>
      </c>
      <c r="L74" s="91">
        <v>5.8000000000000003E-2</v>
      </c>
      <c r="M74" s="91">
        <v>0.251</v>
      </c>
      <c r="N74" s="93">
        <v>0.87</v>
      </c>
      <c r="O74" s="91">
        <v>0.219</v>
      </c>
      <c r="R74" s="84"/>
      <c r="S74" s="83"/>
      <c r="T74" s="83"/>
      <c r="U74" s="83"/>
      <c r="V74" s="83"/>
    </row>
    <row r="75" spans="1:22" x14ac:dyDescent="0.25">
      <c r="A75" s="57" t="s">
        <v>71</v>
      </c>
      <c r="B75" s="81">
        <v>174611.4</v>
      </c>
      <c r="C75" s="217">
        <v>4</v>
      </c>
      <c r="D75" s="91">
        <v>2.9000000000000001E-2</v>
      </c>
      <c r="E75" s="91">
        <v>0.42499999999999999</v>
      </c>
      <c r="F75" s="91">
        <v>6.4000000000000001E-2</v>
      </c>
      <c r="G75" s="91">
        <v>0.03</v>
      </c>
      <c r="H75" s="91">
        <v>0.76300000000000001</v>
      </c>
      <c r="J75" s="91">
        <v>7.1999999999999995E-2</v>
      </c>
      <c r="K75" s="91">
        <v>1.2999999999999999E-2</v>
      </c>
      <c r="L75" s="91">
        <v>2.7E-2</v>
      </c>
      <c r="M75" s="91">
        <v>0.17199999999999999</v>
      </c>
      <c r="N75" s="93">
        <v>0.39200000000000002</v>
      </c>
      <c r="O75" s="91">
        <v>0.14599999999999999</v>
      </c>
      <c r="R75" s="84"/>
      <c r="S75" s="83"/>
      <c r="T75" s="83"/>
      <c r="U75" s="83"/>
      <c r="V75" s="83"/>
    </row>
    <row r="76" spans="1:22" x14ac:dyDescent="0.25">
      <c r="A76" s="57" t="s">
        <v>72</v>
      </c>
      <c r="B76" s="81">
        <v>578521.69999999995</v>
      </c>
      <c r="C76" s="272">
        <v>5</v>
      </c>
      <c r="D76" s="91">
        <v>0.114</v>
      </c>
      <c r="E76" s="91">
        <v>0.61</v>
      </c>
      <c r="F76" s="91">
        <v>0.22800000000000001</v>
      </c>
      <c r="G76" s="91">
        <v>0.224</v>
      </c>
      <c r="H76" s="91">
        <v>0.88500000000000001</v>
      </c>
      <c r="J76" s="91">
        <v>0.13700000000000001</v>
      </c>
      <c r="K76" s="91">
        <v>0.02</v>
      </c>
      <c r="L76" s="91">
        <v>9.4E-2</v>
      </c>
      <c r="M76" s="91">
        <v>0.39500000000000002</v>
      </c>
      <c r="N76" s="93">
        <v>0.60399999999999998</v>
      </c>
      <c r="O76" s="91">
        <v>0.36199999999999999</v>
      </c>
      <c r="R76" s="84"/>
      <c r="S76" s="83"/>
      <c r="T76" s="83"/>
      <c r="U76" s="83"/>
      <c r="V76" s="83"/>
    </row>
    <row r="77" spans="1:22" x14ac:dyDescent="0.25">
      <c r="A77" s="57" t="s">
        <v>73</v>
      </c>
      <c r="B77" s="81">
        <v>428033.3</v>
      </c>
      <c r="C77" s="217">
        <v>4</v>
      </c>
      <c r="D77" s="91">
        <v>7.0000000000000007E-2</v>
      </c>
      <c r="E77" s="91">
        <v>0.33600000000000002</v>
      </c>
      <c r="F77" s="91">
        <v>0.14899999999999999</v>
      </c>
      <c r="G77" s="91">
        <v>0.16200000000000001</v>
      </c>
      <c r="H77" s="91">
        <v>0.79</v>
      </c>
      <c r="J77" s="91">
        <v>7.9000000000000001E-2</v>
      </c>
      <c r="K77" s="91">
        <v>2.8000000000000001E-2</v>
      </c>
      <c r="L77" s="91">
        <v>2.5999999999999999E-2</v>
      </c>
      <c r="M77" s="91">
        <v>0.28899999999999998</v>
      </c>
      <c r="N77" s="93">
        <v>0.73399999999999999</v>
      </c>
      <c r="O77" s="91">
        <v>0.161</v>
      </c>
      <c r="R77" s="84"/>
      <c r="S77" s="83"/>
      <c r="T77" s="83"/>
      <c r="U77" s="83"/>
      <c r="V77" s="83"/>
    </row>
    <row r="78" spans="1:22" x14ac:dyDescent="0.25">
      <c r="A78" s="57" t="s">
        <v>74</v>
      </c>
      <c r="B78" s="81">
        <v>223103.6</v>
      </c>
      <c r="C78" s="272">
        <v>5</v>
      </c>
      <c r="D78" s="91">
        <v>0.107</v>
      </c>
      <c r="E78" s="91">
        <v>0.44</v>
      </c>
      <c r="F78" s="91">
        <v>0.32800000000000001</v>
      </c>
      <c r="G78" s="91">
        <v>0.157</v>
      </c>
      <c r="H78" s="91">
        <v>0.67700000000000005</v>
      </c>
      <c r="J78" s="91">
        <v>8.8999999999999996E-2</v>
      </c>
      <c r="K78" s="91">
        <v>2.7E-2</v>
      </c>
      <c r="L78" s="91">
        <v>0.2</v>
      </c>
      <c r="M78" s="91">
        <v>0.60299999999999998</v>
      </c>
      <c r="N78" s="93">
        <v>0.54700000000000004</v>
      </c>
      <c r="O78" s="91">
        <v>0.58599999999999997</v>
      </c>
      <c r="R78" s="84"/>
      <c r="S78" s="83"/>
      <c r="T78" s="83"/>
      <c r="U78" s="83"/>
      <c r="V78" s="83"/>
    </row>
    <row r="79" spans="1:22" x14ac:dyDescent="0.25">
      <c r="A79" s="57" t="s">
        <v>75</v>
      </c>
      <c r="B79" s="81">
        <v>1305007</v>
      </c>
      <c r="C79" s="217">
        <v>4</v>
      </c>
      <c r="D79" s="91">
        <v>0.14399999999999999</v>
      </c>
      <c r="E79" s="91">
        <v>0.59799999999999998</v>
      </c>
      <c r="F79" s="91">
        <v>0.20499999999999999</v>
      </c>
      <c r="G79" s="91">
        <v>0.121</v>
      </c>
      <c r="H79" s="91">
        <v>0.754</v>
      </c>
      <c r="J79" s="91">
        <v>0.13</v>
      </c>
      <c r="K79" s="91">
        <v>2.5999999999999999E-2</v>
      </c>
      <c r="L79" s="91">
        <v>9.0999999999999998E-2</v>
      </c>
      <c r="M79" s="91">
        <v>0.29699999999999999</v>
      </c>
      <c r="N79" s="93">
        <v>0.53300000000000003</v>
      </c>
      <c r="O79" s="91">
        <v>0.46</v>
      </c>
      <c r="R79" s="84"/>
      <c r="S79" s="83"/>
      <c r="T79" s="83"/>
      <c r="U79" s="83"/>
      <c r="V79" s="83"/>
    </row>
    <row r="80" spans="1:22" x14ac:dyDescent="0.25">
      <c r="A80" s="57" t="s">
        <v>76</v>
      </c>
      <c r="B80" s="81">
        <v>33365.43</v>
      </c>
      <c r="C80" s="217">
        <v>4</v>
      </c>
      <c r="D80" s="91">
        <v>7.9000000000000001E-2</v>
      </c>
      <c r="E80" s="91">
        <v>0.154</v>
      </c>
      <c r="F80" s="91">
        <v>0.42499999999999999</v>
      </c>
      <c r="G80" s="91">
        <v>9.9000000000000005E-2</v>
      </c>
      <c r="H80" s="91">
        <v>0.61099999999999999</v>
      </c>
      <c r="J80" s="91">
        <v>6.8000000000000005E-2</v>
      </c>
      <c r="K80" s="91">
        <v>0</v>
      </c>
      <c r="L80" s="91">
        <v>0.13100000000000001</v>
      </c>
      <c r="M80" s="91">
        <v>0.627</v>
      </c>
      <c r="N80" s="93">
        <v>0.80400000000000005</v>
      </c>
      <c r="O80" s="91">
        <v>8.5999999999999993E-2</v>
      </c>
      <c r="R80" s="84"/>
      <c r="S80" s="83"/>
      <c r="T80" s="83"/>
      <c r="U80" s="83"/>
      <c r="V80" s="83"/>
    </row>
    <row r="81" spans="1:22" x14ac:dyDescent="0.25">
      <c r="A81" s="57" t="s">
        <v>77</v>
      </c>
      <c r="B81" s="81">
        <v>179883.8</v>
      </c>
      <c r="C81" s="215">
        <v>2</v>
      </c>
      <c r="D81" s="91">
        <v>3.5000000000000003E-2</v>
      </c>
      <c r="E81" s="91">
        <v>4.9000000000000002E-2</v>
      </c>
      <c r="F81" s="91">
        <v>0.44700000000000001</v>
      </c>
      <c r="G81" s="91">
        <v>0.182</v>
      </c>
      <c r="H81" s="91">
        <v>0.48899999999999999</v>
      </c>
      <c r="J81" s="91">
        <v>9.8000000000000004E-2</v>
      </c>
      <c r="K81" s="91">
        <v>3.3000000000000002E-2</v>
      </c>
      <c r="L81" s="91">
        <v>0.11700000000000001</v>
      </c>
      <c r="M81" s="91">
        <v>0.255</v>
      </c>
      <c r="N81" s="93">
        <v>0.96199999999999997</v>
      </c>
      <c r="O81" s="91">
        <v>0.28299999999999997</v>
      </c>
      <c r="R81" s="84"/>
      <c r="S81" s="83"/>
      <c r="T81" s="83"/>
      <c r="U81" s="83"/>
      <c r="V81" s="83"/>
    </row>
    <row r="82" spans="1:22" x14ac:dyDescent="0.25">
      <c r="A82" s="57" t="s">
        <v>78</v>
      </c>
      <c r="B82" s="81">
        <v>277887.09999999998</v>
      </c>
      <c r="C82" s="217">
        <v>4</v>
      </c>
      <c r="D82" s="91">
        <v>7.8E-2</v>
      </c>
      <c r="E82" s="91">
        <v>0.18099999999999999</v>
      </c>
      <c r="F82" s="91">
        <v>0.33400000000000002</v>
      </c>
      <c r="G82" s="91">
        <v>0.14000000000000001</v>
      </c>
      <c r="H82" s="91">
        <v>0.65200000000000002</v>
      </c>
      <c r="J82" s="91">
        <v>6.5000000000000002E-2</v>
      </c>
      <c r="K82" s="91">
        <v>0.01</v>
      </c>
      <c r="L82" s="91">
        <v>5.0999999999999997E-2</v>
      </c>
      <c r="M82" s="91">
        <v>0.30099999999999999</v>
      </c>
      <c r="N82" s="93">
        <v>0.878</v>
      </c>
      <c r="O82" s="91">
        <v>0.318</v>
      </c>
      <c r="R82" s="84"/>
      <c r="S82" s="83"/>
      <c r="T82" s="83"/>
      <c r="U82" s="83"/>
      <c r="V82" s="83"/>
    </row>
    <row r="83" spans="1:22" x14ac:dyDescent="0.25">
      <c r="A83" s="57" t="s">
        <v>79</v>
      </c>
      <c r="B83" s="81">
        <v>737216.7</v>
      </c>
      <c r="C83" s="275">
        <v>6</v>
      </c>
      <c r="D83" s="91">
        <v>0.161</v>
      </c>
      <c r="E83" s="91">
        <v>0.63200000000000001</v>
      </c>
      <c r="F83" s="91">
        <v>0.36</v>
      </c>
      <c r="G83" s="91">
        <v>0.28199999999999997</v>
      </c>
      <c r="H83" s="91">
        <v>0.88100000000000001</v>
      </c>
      <c r="J83" s="91">
        <v>0.10199999999999999</v>
      </c>
      <c r="K83" s="91">
        <v>2.7E-2</v>
      </c>
      <c r="L83" s="91">
        <v>0.13400000000000001</v>
      </c>
      <c r="M83" s="91">
        <v>0.56100000000000005</v>
      </c>
      <c r="N83" s="93">
        <v>0.86599999999999999</v>
      </c>
      <c r="O83" s="91">
        <v>0.504</v>
      </c>
      <c r="R83" s="84"/>
      <c r="S83" s="83"/>
      <c r="T83" s="83"/>
      <c r="U83" s="83"/>
      <c r="V83" s="83"/>
    </row>
    <row r="84" spans="1:22" x14ac:dyDescent="0.25">
      <c r="A84" s="57" t="s">
        <v>80</v>
      </c>
      <c r="B84" s="81">
        <v>547528.4</v>
      </c>
      <c r="C84" s="275">
        <v>6</v>
      </c>
      <c r="D84" s="91">
        <v>0.126</v>
      </c>
      <c r="E84" s="91">
        <v>0.57199999999999995</v>
      </c>
      <c r="F84" s="91">
        <v>0.627</v>
      </c>
      <c r="G84" s="91">
        <v>0.38700000000000001</v>
      </c>
      <c r="H84" s="91">
        <v>0.871</v>
      </c>
      <c r="J84" s="91">
        <v>0.10100000000000001</v>
      </c>
      <c r="K84" s="91">
        <v>0.02</v>
      </c>
      <c r="L84" s="91">
        <v>0.107</v>
      </c>
      <c r="M84" s="91">
        <v>0.70699999999999996</v>
      </c>
      <c r="N84" s="93">
        <v>0.88700000000000001</v>
      </c>
      <c r="O84" s="91">
        <v>0.52800000000000002</v>
      </c>
      <c r="R84" s="84"/>
      <c r="S84" s="83"/>
      <c r="T84" s="83"/>
      <c r="U84" s="83"/>
      <c r="V84" s="83"/>
    </row>
    <row r="85" spans="1:22" x14ac:dyDescent="0.25">
      <c r="A85" s="57" t="s">
        <v>81</v>
      </c>
      <c r="B85" s="81">
        <v>212126.1</v>
      </c>
      <c r="C85" s="275">
        <v>6</v>
      </c>
      <c r="D85" s="91">
        <v>7.8E-2</v>
      </c>
      <c r="E85" s="91">
        <v>0.224</v>
      </c>
      <c r="F85" s="91">
        <v>0.50600000000000001</v>
      </c>
      <c r="G85" s="91">
        <v>0.28000000000000003</v>
      </c>
      <c r="H85" s="91">
        <v>0.92100000000000004</v>
      </c>
      <c r="J85" s="91">
        <v>2.8000000000000001E-2</v>
      </c>
      <c r="K85" s="91">
        <v>8.0000000000000002E-3</v>
      </c>
      <c r="L85" s="91">
        <v>0.05</v>
      </c>
      <c r="M85" s="91">
        <v>0.55800000000000005</v>
      </c>
      <c r="N85" s="93">
        <v>0.95699999999999996</v>
      </c>
      <c r="O85" s="91">
        <v>0.33900000000000002</v>
      </c>
      <c r="R85" s="84"/>
      <c r="S85" s="83"/>
      <c r="T85" s="83"/>
      <c r="U85" s="83"/>
      <c r="V85" s="83"/>
    </row>
    <row r="86" spans="1:22" ht="15.75" thickBot="1" x14ac:dyDescent="0.3">
      <c r="A86" s="57" t="s">
        <v>82</v>
      </c>
      <c r="B86" s="81">
        <v>280324.2</v>
      </c>
      <c r="C86" s="218">
        <v>2</v>
      </c>
      <c r="D86" s="91">
        <v>4.2999999999999997E-2</v>
      </c>
      <c r="E86" s="91">
        <v>0.27100000000000002</v>
      </c>
      <c r="F86" s="91">
        <v>0.35699999999999998</v>
      </c>
      <c r="G86" s="91">
        <v>0.18</v>
      </c>
      <c r="H86" s="91">
        <v>0.84499999999999997</v>
      </c>
      <c r="J86" s="91">
        <v>0.105</v>
      </c>
      <c r="K86" s="91">
        <v>2.4E-2</v>
      </c>
      <c r="L86" s="91">
        <v>3.5000000000000003E-2</v>
      </c>
      <c r="M86" s="91">
        <v>0.50900000000000001</v>
      </c>
      <c r="N86" s="93">
        <v>0.87</v>
      </c>
      <c r="O86" s="91">
        <v>0.34499999999999997</v>
      </c>
      <c r="R86" s="84"/>
      <c r="S86" s="83"/>
      <c r="T86" s="83"/>
      <c r="U86" s="83"/>
      <c r="V86" s="83"/>
    </row>
    <row r="87" spans="1:22" ht="15.75" thickBot="1" x14ac:dyDescent="0.3">
      <c r="A87" s="57" t="s">
        <v>83</v>
      </c>
      <c r="B87" s="81">
        <v>366191.9</v>
      </c>
      <c r="C87" s="273">
        <v>6</v>
      </c>
      <c r="D87" s="91">
        <v>0.14799999999999999</v>
      </c>
      <c r="E87" s="91">
        <v>0.153</v>
      </c>
      <c r="F87" s="91">
        <v>0.33200000000000002</v>
      </c>
      <c r="G87" s="91">
        <v>0.45500000000000002</v>
      </c>
      <c r="H87" s="91">
        <v>0.92100000000000004</v>
      </c>
      <c r="J87" s="91">
        <v>0.115</v>
      </c>
      <c r="K87" s="91">
        <v>4.0000000000000001E-3</v>
      </c>
      <c r="L87" s="91">
        <v>0.126</v>
      </c>
      <c r="M87" s="91">
        <v>0.629</v>
      </c>
      <c r="N87" s="93">
        <v>0.93600000000000005</v>
      </c>
      <c r="O87" s="91">
        <v>0.58499999999999996</v>
      </c>
      <c r="R87" s="84"/>
      <c r="S87" s="83"/>
      <c r="T87" s="83"/>
      <c r="U87" s="83"/>
      <c r="V87" s="83"/>
    </row>
    <row r="88" spans="1:22" ht="15.75" thickBot="1" x14ac:dyDescent="0.3">
      <c r="A88" s="57" t="s">
        <v>84</v>
      </c>
      <c r="B88" s="81">
        <v>395080.4</v>
      </c>
      <c r="C88" s="220">
        <v>4</v>
      </c>
      <c r="D88" s="91">
        <v>0.10299999999999999</v>
      </c>
      <c r="E88" s="91">
        <v>0.22900000000000001</v>
      </c>
      <c r="F88" s="91">
        <v>0.17599999999999999</v>
      </c>
      <c r="G88" s="91">
        <v>0.156</v>
      </c>
      <c r="H88" s="91">
        <v>0.78200000000000003</v>
      </c>
      <c r="J88" s="91">
        <v>0.111</v>
      </c>
      <c r="K88" s="91">
        <v>2.9000000000000001E-2</v>
      </c>
      <c r="L88" s="91">
        <v>6.2E-2</v>
      </c>
      <c r="M88" s="91">
        <v>0.40100000000000002</v>
      </c>
      <c r="N88" s="93">
        <v>0.85599999999999998</v>
      </c>
      <c r="O88" s="91">
        <v>0.33400000000000002</v>
      </c>
      <c r="R88" s="84"/>
      <c r="S88" s="83"/>
      <c r="T88" s="83"/>
      <c r="U88" s="83"/>
      <c r="V88" s="83"/>
    </row>
    <row r="89" spans="1:22" ht="15.75" thickBot="1" x14ac:dyDescent="0.3">
      <c r="A89" s="57" t="s">
        <v>85</v>
      </c>
      <c r="B89" s="81">
        <v>1089070</v>
      </c>
      <c r="C89" s="218">
        <v>2</v>
      </c>
      <c r="D89" s="91">
        <v>4.7E-2</v>
      </c>
      <c r="E89" s="91">
        <v>0.17899999999999999</v>
      </c>
      <c r="F89" s="91">
        <v>0.41899999999999998</v>
      </c>
      <c r="G89" s="91">
        <v>0.19900000000000001</v>
      </c>
      <c r="H89" s="91">
        <v>0.83499999999999996</v>
      </c>
      <c r="J89" s="91">
        <v>9.1999999999999998E-2</v>
      </c>
      <c r="K89" s="91">
        <v>1.4E-2</v>
      </c>
      <c r="L89" s="91">
        <v>9.7000000000000003E-2</v>
      </c>
      <c r="M89" s="91">
        <v>0.56100000000000005</v>
      </c>
      <c r="N89" s="93">
        <v>0.91700000000000004</v>
      </c>
      <c r="O89" s="91">
        <v>0.314</v>
      </c>
      <c r="R89" s="84"/>
      <c r="S89" s="83"/>
      <c r="T89" s="83"/>
      <c r="U89" s="83"/>
      <c r="V89" s="83"/>
    </row>
    <row r="90" spans="1:22" ht="15.75" thickBot="1" x14ac:dyDescent="0.3">
      <c r="A90" s="57" t="s">
        <v>86</v>
      </c>
      <c r="B90" s="81">
        <v>119673</v>
      </c>
      <c r="C90" s="220">
        <v>4</v>
      </c>
      <c r="D90" s="91">
        <v>7.8E-2</v>
      </c>
      <c r="E90" s="91">
        <v>0.13300000000000001</v>
      </c>
      <c r="F90" s="91">
        <v>0.17399999999999999</v>
      </c>
      <c r="G90" s="91">
        <v>0.151</v>
      </c>
      <c r="H90" s="91">
        <v>0.85</v>
      </c>
      <c r="J90" s="91">
        <v>3.3000000000000002E-2</v>
      </c>
      <c r="K90" s="91">
        <v>0</v>
      </c>
      <c r="L90" s="91">
        <v>8.7999999999999995E-2</v>
      </c>
      <c r="M90" s="91">
        <v>0.48799999999999999</v>
      </c>
      <c r="N90" s="93">
        <v>0.94299999999999995</v>
      </c>
      <c r="O90" s="91">
        <v>0.313</v>
      </c>
      <c r="R90" s="84"/>
      <c r="S90" s="83"/>
      <c r="T90" s="83"/>
      <c r="U90" s="83"/>
      <c r="V90" s="83"/>
    </row>
    <row r="91" spans="1:22" ht="15.75" thickBot="1" x14ac:dyDescent="0.3">
      <c r="A91" s="57" t="s">
        <v>87</v>
      </c>
      <c r="B91" s="81">
        <v>42032.32</v>
      </c>
      <c r="C91" s="273">
        <v>6</v>
      </c>
      <c r="D91" s="91">
        <v>0.02</v>
      </c>
      <c r="E91" s="91">
        <v>0</v>
      </c>
      <c r="F91" s="91">
        <v>0.35099999999999998</v>
      </c>
      <c r="G91" s="91">
        <v>0.436</v>
      </c>
      <c r="H91" s="91">
        <v>0.93899999999999995</v>
      </c>
      <c r="J91" s="91">
        <v>8.1000000000000003E-2</v>
      </c>
      <c r="K91" s="91">
        <v>0</v>
      </c>
      <c r="L91" s="91">
        <v>0</v>
      </c>
      <c r="M91" s="91">
        <v>0.39300000000000002</v>
      </c>
      <c r="N91" s="93">
        <v>1</v>
      </c>
      <c r="O91" s="91">
        <v>0.40100000000000002</v>
      </c>
      <c r="R91" s="84"/>
      <c r="S91" s="83"/>
      <c r="T91" s="83"/>
      <c r="U91" s="83"/>
      <c r="V91" s="83"/>
    </row>
    <row r="92" spans="1:22" x14ac:dyDescent="0.25">
      <c r="A92" s="57" t="s">
        <v>88</v>
      </c>
      <c r="B92" s="81">
        <v>84944.69</v>
      </c>
      <c r="D92" s="91">
        <v>0.04</v>
      </c>
      <c r="E92" s="91">
        <v>0.27400000000000002</v>
      </c>
      <c r="F92" s="91">
        <v>0.50900000000000001</v>
      </c>
      <c r="G92" s="91">
        <v>8.5999999999999993E-2</v>
      </c>
      <c r="H92" s="91">
        <v>0.58499999999999996</v>
      </c>
      <c r="J92" s="91">
        <v>0</v>
      </c>
      <c r="K92" s="91">
        <v>0</v>
      </c>
      <c r="L92" s="91">
        <v>6.5000000000000002E-2</v>
      </c>
      <c r="M92" s="91">
        <v>0.39600000000000002</v>
      </c>
      <c r="N92" s="93">
        <v>0.746</v>
      </c>
      <c r="O92" s="91">
        <v>0.56699999999999995</v>
      </c>
      <c r="R92" s="84"/>
      <c r="S92" s="83"/>
      <c r="T92" s="83"/>
      <c r="U92" s="83"/>
      <c r="V92" s="83"/>
    </row>
    <row r="93" spans="1:22" x14ac:dyDescent="0.25">
      <c r="A93" s="56"/>
      <c r="B93" s="65"/>
      <c r="C93" s="70"/>
      <c r="D93" s="115"/>
      <c r="E93" s="115"/>
      <c r="F93" s="115"/>
      <c r="G93" s="115"/>
      <c r="H93" s="115"/>
      <c r="J93" s="116"/>
      <c r="K93" s="116"/>
      <c r="L93" s="116"/>
      <c r="M93" s="116"/>
      <c r="N93" s="117"/>
      <c r="O93" s="116"/>
      <c r="R93" s="84"/>
      <c r="S93" s="83"/>
      <c r="T93" s="83"/>
      <c r="U93" s="83"/>
      <c r="V93" s="83"/>
    </row>
    <row r="94" spans="1:22" x14ac:dyDescent="0.25">
      <c r="A94" s="9" t="s">
        <v>110</v>
      </c>
      <c r="B94" s="81"/>
      <c r="C94" s="70"/>
      <c r="D94" s="118">
        <f>_xlfn.QUARTILE.INC(D5:D92,1)</f>
        <v>4.4749999999999998E-2</v>
      </c>
      <c r="E94" s="118">
        <f t="shared" ref="E94:O94" si="0">_xlfn.QUARTILE.INC(E5:E92,1)</f>
        <v>0.11824999999999999</v>
      </c>
      <c r="F94" s="118">
        <f t="shared" si="0"/>
        <v>0.20649999999999999</v>
      </c>
      <c r="G94" s="118">
        <f t="shared" si="0"/>
        <v>3.5999999999999997E-2</v>
      </c>
      <c r="H94" s="118">
        <f t="shared" si="0"/>
        <v>0.56474999999999997</v>
      </c>
      <c r="J94" s="118">
        <f t="shared" si="0"/>
        <v>6.7500000000000004E-2</v>
      </c>
      <c r="K94" s="118">
        <f t="shared" si="0"/>
        <v>1.2999999999999999E-2</v>
      </c>
      <c r="L94" s="118">
        <f t="shared" si="0"/>
        <v>4.4749999999999998E-2</v>
      </c>
      <c r="M94" s="118">
        <f t="shared" si="0"/>
        <v>0.28000000000000003</v>
      </c>
      <c r="N94" s="93">
        <f t="shared" si="0"/>
        <v>0.72</v>
      </c>
      <c r="O94" s="118">
        <f t="shared" si="0"/>
        <v>0.36</v>
      </c>
      <c r="R94" s="84"/>
      <c r="S94" s="83"/>
      <c r="T94" s="83"/>
      <c r="U94" s="83"/>
      <c r="V94" s="83"/>
    </row>
    <row r="95" spans="1:22" x14ac:dyDescent="0.25">
      <c r="A95" s="9" t="s">
        <v>111</v>
      </c>
      <c r="B95" s="81"/>
      <c r="C95" s="70"/>
      <c r="D95" s="118">
        <f>MEDIAN(D5:D92)</f>
        <v>8.1000000000000003E-2</v>
      </c>
      <c r="E95" s="118">
        <f t="shared" ref="E95:O95" si="1">MEDIAN(E5:E92)</f>
        <v>0.36199999999999999</v>
      </c>
      <c r="F95" s="118">
        <f t="shared" si="1"/>
        <v>0.31850000000000001</v>
      </c>
      <c r="G95" s="118">
        <f t="shared" si="1"/>
        <v>6.9500000000000006E-2</v>
      </c>
      <c r="H95" s="118">
        <f t="shared" si="1"/>
        <v>0.65900000000000003</v>
      </c>
      <c r="J95" s="118">
        <f t="shared" si="1"/>
        <v>8.6999999999999994E-2</v>
      </c>
      <c r="K95" s="118">
        <f t="shared" si="1"/>
        <v>0.02</v>
      </c>
      <c r="L95" s="118">
        <f t="shared" si="1"/>
        <v>7.9000000000000001E-2</v>
      </c>
      <c r="M95" s="118">
        <f t="shared" si="1"/>
        <v>0.39700000000000002</v>
      </c>
      <c r="N95" s="93">
        <f t="shared" si="1"/>
        <v>0.83349999999999991</v>
      </c>
      <c r="O95" s="118">
        <f t="shared" si="1"/>
        <v>0.47799999999999998</v>
      </c>
    </row>
    <row r="96" spans="1:22" x14ac:dyDescent="0.25">
      <c r="A96" s="9" t="s">
        <v>113</v>
      </c>
      <c r="B96" s="81"/>
      <c r="C96" s="70"/>
      <c r="D96" s="118">
        <f>_xlfn.QUARTILE.INC(D5:D92,3)</f>
        <v>0.14100000000000001</v>
      </c>
      <c r="E96" s="118">
        <f t="shared" ref="E96:O96" si="2">_xlfn.QUARTILE.INC(E5:E92,3)</f>
        <v>0.60699999999999998</v>
      </c>
      <c r="F96" s="118">
        <f t="shared" si="2"/>
        <v>0.40825</v>
      </c>
      <c r="G96" s="118">
        <f t="shared" si="2"/>
        <v>0.124</v>
      </c>
      <c r="H96" s="118">
        <f t="shared" si="2"/>
        <v>0.73599999999999999</v>
      </c>
      <c r="J96" s="118">
        <f t="shared" si="2"/>
        <v>0.10525</v>
      </c>
      <c r="K96" s="118">
        <f t="shared" si="2"/>
        <v>3.2250000000000001E-2</v>
      </c>
      <c r="L96" s="118">
        <f t="shared" si="2"/>
        <v>0.11125</v>
      </c>
      <c r="M96" s="118">
        <f t="shared" si="2"/>
        <v>0.51200000000000001</v>
      </c>
      <c r="N96" s="93">
        <f t="shared" si="2"/>
        <v>0.88749999999999996</v>
      </c>
      <c r="O96" s="118">
        <f t="shared" si="2"/>
        <v>0.61824999999999997</v>
      </c>
    </row>
    <row r="97" spans="1:15" s="10" customFormat="1" x14ac:dyDescent="0.25">
      <c r="A97" s="54"/>
      <c r="B97" s="65"/>
      <c r="C97" s="70"/>
      <c r="D97" s="76"/>
      <c r="E97" s="76"/>
      <c r="F97" s="76"/>
      <c r="G97" s="76"/>
      <c r="H97" s="76"/>
      <c r="I97" s="77"/>
      <c r="J97" s="76"/>
      <c r="K97" s="76"/>
      <c r="L97" s="76"/>
      <c r="M97" s="76"/>
      <c r="N97" s="76"/>
      <c r="O97" s="76"/>
    </row>
    <row r="98" spans="1:15" x14ac:dyDescent="0.25">
      <c r="A98" s="9" t="s">
        <v>157</v>
      </c>
      <c r="B98" s="81">
        <v>23803912</v>
      </c>
      <c r="C98" s="70"/>
      <c r="D98" s="74">
        <v>0.107</v>
      </c>
      <c r="E98" s="74">
        <v>0.35199999999999998</v>
      </c>
      <c r="F98" s="74">
        <v>0.33800000000000002</v>
      </c>
      <c r="G98" s="74">
        <v>0.114</v>
      </c>
      <c r="H98" s="74">
        <v>0.68600000000000005</v>
      </c>
      <c r="I98" s="76"/>
      <c r="J98" s="74">
        <v>0.09</v>
      </c>
      <c r="K98" s="74">
        <v>2.4E-2</v>
      </c>
      <c r="L98" s="74">
        <v>9.0999999999999998E-2</v>
      </c>
      <c r="M98" s="74">
        <v>0.42599999999999999</v>
      </c>
      <c r="N98" s="74">
        <v>0.78400000000000003</v>
      </c>
      <c r="O98" s="74">
        <v>0.47599999999999998</v>
      </c>
    </row>
    <row r="99" spans="1:15" s="10" customFormat="1" x14ac:dyDescent="0.25">
      <c r="A99" s="54"/>
      <c r="B99" s="54"/>
      <c r="C99"/>
      <c r="D99"/>
      <c r="E99"/>
      <c r="F99"/>
      <c r="G99"/>
      <c r="H99"/>
      <c r="I99" s="34"/>
      <c r="J99"/>
      <c r="K99"/>
      <c r="L99"/>
      <c r="M99"/>
      <c r="N99"/>
      <c r="O99"/>
    </row>
    <row r="100" spans="1:15" ht="60" x14ac:dyDescent="0.25">
      <c r="A100" s="26" t="s">
        <v>176</v>
      </c>
      <c r="B100"/>
      <c r="C100" s="1"/>
      <c r="D100" s="33" t="s">
        <v>103</v>
      </c>
      <c r="E100" s="33" t="s">
        <v>104</v>
      </c>
      <c r="F100" s="33" t="s">
        <v>105</v>
      </c>
      <c r="G100" s="33" t="s">
        <v>106</v>
      </c>
      <c r="H100" s="33" t="s">
        <v>128</v>
      </c>
      <c r="J100" s="33" t="s">
        <v>151</v>
      </c>
      <c r="K100" s="33" t="s">
        <v>135</v>
      </c>
      <c r="L100" s="33" t="s">
        <v>133</v>
      </c>
      <c r="M100" s="33" t="s">
        <v>136</v>
      </c>
      <c r="N100" s="33" t="s">
        <v>137</v>
      </c>
      <c r="O100" s="33" t="s">
        <v>134</v>
      </c>
    </row>
    <row r="101" spans="1:15" x14ac:dyDescent="0.25">
      <c r="A101" s="9" t="s">
        <v>171</v>
      </c>
      <c r="B101"/>
      <c r="C101" s="1"/>
      <c r="D101" s="85">
        <f>AVERAGEIF($C$5:$C$92,"=1",D5:D92)</f>
        <v>3.8100000000000002E-2</v>
      </c>
      <c r="E101" s="85">
        <f t="shared" ref="E101:O101" si="3">AVERAGEIF($C$5:$C$92,"=1",E5:E92)</f>
        <v>6.7300000000000026E-2</v>
      </c>
      <c r="F101" s="85">
        <f t="shared" si="3"/>
        <v>0.51829999999999998</v>
      </c>
      <c r="G101" s="85">
        <f t="shared" si="3"/>
        <v>0.10129999999999999</v>
      </c>
      <c r="H101" s="85">
        <f t="shared" si="3"/>
        <v>0.67610000000000015</v>
      </c>
      <c r="J101" s="85">
        <f t="shared" si="3"/>
        <v>7.1599999999999997E-2</v>
      </c>
      <c r="K101" s="85">
        <f t="shared" si="3"/>
        <v>1.4199999999999999E-2</v>
      </c>
      <c r="L101" s="85">
        <f t="shared" si="3"/>
        <v>6.9900000000000004E-2</v>
      </c>
      <c r="M101" s="85">
        <f t="shared" si="3"/>
        <v>0.46900000000000003</v>
      </c>
      <c r="N101" s="85">
        <f t="shared" si="3"/>
        <v>0.9375</v>
      </c>
      <c r="O101" s="85">
        <f t="shared" si="3"/>
        <v>0.4774000000000001</v>
      </c>
    </row>
    <row r="102" spans="1:15" x14ac:dyDescent="0.25">
      <c r="A102" s="9" t="s">
        <v>172</v>
      </c>
      <c r="B102"/>
      <c r="C102" s="1"/>
      <c r="D102" s="85">
        <f>AVERAGEIF($C$5:$C$92,"=2",D5:D92)</f>
        <v>7.3703703703703688E-2</v>
      </c>
      <c r="E102" s="85">
        <f t="shared" ref="E102:O102" si="4">AVERAGEIF($C$5:$C$92,"=2",E5:E92)</f>
        <v>0.25174074074074076</v>
      </c>
      <c r="F102" s="85">
        <f t="shared" si="4"/>
        <v>0.33733333333333326</v>
      </c>
      <c r="G102" s="85">
        <f t="shared" si="4"/>
        <v>7.7333333333333337E-2</v>
      </c>
      <c r="H102" s="85">
        <f t="shared" si="4"/>
        <v>0.64114814814814824</v>
      </c>
      <c r="J102" s="85">
        <f t="shared" si="4"/>
        <v>9.4851851851851854E-2</v>
      </c>
      <c r="K102" s="85">
        <f t="shared" si="4"/>
        <v>2.4592592592592596E-2</v>
      </c>
      <c r="L102" s="85">
        <f t="shared" si="4"/>
        <v>7.7370370370370381E-2</v>
      </c>
      <c r="M102" s="85">
        <f t="shared" si="4"/>
        <v>0.41355555555555557</v>
      </c>
      <c r="N102" s="85">
        <f t="shared" si="4"/>
        <v>0.85685185185185186</v>
      </c>
      <c r="O102" s="85">
        <f t="shared" si="4"/>
        <v>0.53922222222222227</v>
      </c>
    </row>
    <row r="103" spans="1:15" x14ac:dyDescent="0.25">
      <c r="A103" s="9" t="s">
        <v>173</v>
      </c>
      <c r="B103"/>
      <c r="D103" s="85">
        <f>AVERAGEIF($C$5:$C$92,"=3",D5:D92)</f>
        <v>0.18215000000000001</v>
      </c>
      <c r="E103" s="85">
        <f t="shared" ref="E103:O103" si="5">AVERAGEIF($C$5:$C$92,"=3",E5:E92)</f>
        <v>0.72330000000000005</v>
      </c>
      <c r="F103" s="85">
        <f t="shared" si="5"/>
        <v>0.24079999999999999</v>
      </c>
      <c r="G103" s="85">
        <f t="shared" si="5"/>
        <v>4.02E-2</v>
      </c>
      <c r="H103" s="85">
        <f t="shared" si="5"/>
        <v>0.53869999999999996</v>
      </c>
      <c r="J103" s="85">
        <f t="shared" si="5"/>
        <v>9.7800000000000012E-2</v>
      </c>
      <c r="K103" s="85">
        <f t="shared" si="5"/>
        <v>4.1000000000000009E-2</v>
      </c>
      <c r="L103" s="85">
        <f t="shared" si="5"/>
        <v>9.2050000000000007E-2</v>
      </c>
      <c r="M103" s="85">
        <f t="shared" si="5"/>
        <v>0.26750000000000002</v>
      </c>
      <c r="N103" s="85">
        <f t="shared" si="5"/>
        <v>0.69915000000000005</v>
      </c>
      <c r="O103" s="85">
        <f t="shared" si="5"/>
        <v>0.61250000000000004</v>
      </c>
    </row>
    <row r="104" spans="1:15" x14ac:dyDescent="0.25">
      <c r="A104" s="9" t="s">
        <v>174</v>
      </c>
      <c r="B104"/>
      <c r="D104" s="85">
        <f>AVERAGEIF($C$5:$C$92,"=4",D5:D92)</f>
        <v>7.7374999999999999E-2</v>
      </c>
      <c r="E104" s="85">
        <f t="shared" ref="E104:O104" si="6">AVERAGEIF($C$5:$C$92,"=4",E5:E92)</f>
        <v>0.30381249999999999</v>
      </c>
      <c r="F104" s="85">
        <f t="shared" si="6"/>
        <v>0.2071875</v>
      </c>
      <c r="G104" s="85">
        <f t="shared" si="6"/>
        <v>9.0625000000000011E-2</v>
      </c>
      <c r="H104" s="85">
        <f t="shared" si="6"/>
        <v>0.702125</v>
      </c>
      <c r="J104" s="85">
        <f t="shared" si="6"/>
        <v>7.9749999999999988E-2</v>
      </c>
      <c r="K104" s="85">
        <f t="shared" si="6"/>
        <v>1.7312500000000001E-2</v>
      </c>
      <c r="L104" s="85">
        <f t="shared" si="6"/>
        <v>5.6812500000000009E-2</v>
      </c>
      <c r="M104" s="85">
        <f t="shared" si="6"/>
        <v>0.36366666666666669</v>
      </c>
      <c r="N104" s="85">
        <f t="shared" si="6"/>
        <v>0.72618749999999999</v>
      </c>
      <c r="O104" s="85">
        <f t="shared" si="6"/>
        <v>0.30299999999999988</v>
      </c>
    </row>
    <row r="105" spans="1:15" x14ac:dyDescent="0.25">
      <c r="A105" s="9" t="s">
        <v>175</v>
      </c>
      <c r="B105"/>
      <c r="D105" s="129">
        <f>AVERAGEIF($C$5:$C$92,"=5",D5:D92)</f>
        <v>0.14612499999999998</v>
      </c>
      <c r="E105" s="129">
        <f t="shared" ref="E105:O105" si="7">AVERAGEIF($C$5:$C$92,"=5",E5:E92)</f>
        <v>0.55012499999999998</v>
      </c>
      <c r="F105" s="129">
        <f t="shared" si="7"/>
        <v>0.30312499999999998</v>
      </c>
      <c r="G105" s="129">
        <f t="shared" si="7"/>
        <v>0.10512500000000001</v>
      </c>
      <c r="H105" s="129">
        <f t="shared" si="7"/>
        <v>0.69762499999999994</v>
      </c>
      <c r="J105" s="129">
        <f t="shared" si="7"/>
        <v>9.6874999999999989E-2</v>
      </c>
      <c r="K105" s="129">
        <f t="shared" si="7"/>
        <v>2.9624999999999999E-2</v>
      </c>
      <c r="L105" s="129">
        <f t="shared" si="7"/>
        <v>0.13262499999999999</v>
      </c>
      <c r="M105" s="129">
        <f t="shared" si="7"/>
        <v>0.36224999999999996</v>
      </c>
      <c r="N105" s="129">
        <f t="shared" si="7"/>
        <v>0.61787499999999995</v>
      </c>
      <c r="O105" s="129">
        <f t="shared" si="7"/>
        <v>0.39712500000000001</v>
      </c>
    </row>
    <row r="106" spans="1:15" x14ac:dyDescent="0.25">
      <c r="A106" s="9" t="s">
        <v>179</v>
      </c>
      <c r="D106" s="85">
        <f>AVERAGEIF($C$5:$C$92,"=6",D5:D92)</f>
        <v>0.12116666666666666</v>
      </c>
      <c r="E106" s="85">
        <f t="shared" ref="E106:O106" si="8">AVERAGEIF($C$5:$C$92,"=6",E5:E92)</f>
        <v>0.33849999999999997</v>
      </c>
      <c r="F106" s="85">
        <f t="shared" si="8"/>
        <v>0.44416666666666665</v>
      </c>
      <c r="G106" s="85">
        <f t="shared" si="8"/>
        <v>0.33200000000000002</v>
      </c>
      <c r="H106" s="85">
        <f t="shared" si="8"/>
        <v>0.87316666666666676</v>
      </c>
      <c r="I106" s="135"/>
      <c r="J106" s="85">
        <f t="shared" si="8"/>
        <v>8.1166666666666679E-2</v>
      </c>
      <c r="K106" s="85">
        <f t="shared" si="8"/>
        <v>1.4333333333333332E-2</v>
      </c>
      <c r="L106" s="85">
        <f t="shared" si="8"/>
        <v>9.9666666666666667E-2</v>
      </c>
      <c r="M106" s="85">
        <f t="shared" si="8"/>
        <v>0.60316666666666674</v>
      </c>
      <c r="N106" s="85">
        <f t="shared" si="8"/>
        <v>0.91866666666666663</v>
      </c>
      <c r="O106" s="85">
        <f t="shared" si="8"/>
        <v>0.4908333333333334</v>
      </c>
    </row>
    <row r="109" spans="1:15" x14ac:dyDescent="0.25">
      <c r="B109" s="206" t="s">
        <v>181</v>
      </c>
      <c r="C109" s="62" t="s">
        <v>354</v>
      </c>
    </row>
    <row r="110" spans="1:15" x14ac:dyDescent="0.25">
      <c r="B110" s="206"/>
      <c r="C110" s="153" t="s">
        <v>327</v>
      </c>
      <c r="I110" s="313"/>
      <c r="J110" s="313"/>
      <c r="K110" s="313"/>
      <c r="L110" s="313"/>
    </row>
    <row r="111" spans="1:15" x14ac:dyDescent="0.25">
      <c r="C111" s="153" t="s">
        <v>198</v>
      </c>
      <c r="D111" s="140"/>
    </row>
    <row r="112" spans="1:15" x14ac:dyDescent="0.25">
      <c r="B112" s="207" t="s">
        <v>182</v>
      </c>
      <c r="C112" s="154" t="s">
        <v>199</v>
      </c>
      <c r="D112" s="146"/>
    </row>
    <row r="113" spans="2:4" x14ac:dyDescent="0.25">
      <c r="B113" s="255"/>
      <c r="C113" s="155" t="s">
        <v>183</v>
      </c>
      <c r="D113" s="146"/>
    </row>
    <row r="114" spans="2:4" x14ac:dyDescent="0.25">
      <c r="B114" s="144"/>
      <c r="C114" s="155" t="s">
        <v>184</v>
      </c>
      <c r="D114" s="146"/>
    </row>
    <row r="115" spans="2:4" x14ac:dyDescent="0.25">
      <c r="B115" s="144"/>
      <c r="C115" s="155" t="s">
        <v>185</v>
      </c>
      <c r="D115" s="146"/>
    </row>
    <row r="116" spans="2:4" x14ac:dyDescent="0.25">
      <c r="B116" s="144"/>
      <c r="C116" s="155" t="s">
        <v>195</v>
      </c>
      <c r="D116" s="146"/>
    </row>
    <row r="117" spans="2:4" ht="15.75" x14ac:dyDescent="0.25">
      <c r="B117" s="206" t="s">
        <v>206</v>
      </c>
      <c r="C117" s="213" t="s">
        <v>202</v>
      </c>
      <c r="D117" s="155" t="s">
        <v>203</v>
      </c>
    </row>
    <row r="118" spans="2:4" ht="15.75" x14ac:dyDescent="0.25">
      <c r="B118" s="212"/>
      <c r="C118" s="213" t="s">
        <v>204</v>
      </c>
      <c r="D118" s="211" t="s">
        <v>207</v>
      </c>
    </row>
    <row r="119" spans="2:4" ht="15.75" x14ac:dyDescent="0.25">
      <c r="B119" s="212"/>
      <c r="C119" s="213" t="s">
        <v>205</v>
      </c>
      <c r="D119" s="139" t="s">
        <v>208</v>
      </c>
    </row>
  </sheetData>
  <mergeCells count="6">
    <mergeCell ref="R3:R4"/>
    <mergeCell ref="S3:T3"/>
    <mergeCell ref="U3:U4"/>
    <mergeCell ref="V3:V4"/>
    <mergeCell ref="D2:H2"/>
    <mergeCell ref="J2:O2"/>
  </mergeCells>
  <conditionalFormatting sqref="D5:D96">
    <cfRule type="colorScale" priority="50">
      <colorScale>
        <cfvo type="min"/>
        <cfvo type="percentile" val="50"/>
        <cfvo type="max"/>
        <color rgb="FF63BE7B"/>
        <color rgb="FFFCFCFF"/>
        <color rgb="FFF8696B"/>
      </colorScale>
    </cfRule>
  </conditionalFormatting>
  <conditionalFormatting sqref="E5:E96">
    <cfRule type="colorScale" priority="49">
      <colorScale>
        <cfvo type="min"/>
        <cfvo type="percentile" val="50"/>
        <cfvo type="max"/>
        <color rgb="FF63BE7B"/>
        <color rgb="FFFCFCFF"/>
        <color rgb="FFF8696B"/>
      </colorScale>
    </cfRule>
  </conditionalFormatting>
  <conditionalFormatting sqref="F5:F96">
    <cfRule type="colorScale" priority="48">
      <colorScale>
        <cfvo type="min"/>
        <cfvo type="percentile" val="50"/>
        <cfvo type="max"/>
        <color rgb="FF63BE7B"/>
        <color rgb="FFFCFCFF"/>
        <color rgb="FFF8696B"/>
      </colorScale>
    </cfRule>
  </conditionalFormatting>
  <conditionalFormatting sqref="G5:G96">
    <cfRule type="colorScale" priority="47">
      <colorScale>
        <cfvo type="min"/>
        <cfvo type="percentile" val="50"/>
        <cfvo type="max"/>
        <color rgb="FF63BE7B"/>
        <color rgb="FFFCFCFF"/>
        <color rgb="FFF8696B"/>
      </colorScale>
    </cfRule>
  </conditionalFormatting>
  <conditionalFormatting sqref="H5:H96">
    <cfRule type="colorScale" priority="46">
      <colorScale>
        <cfvo type="min"/>
        <cfvo type="percentile" val="50"/>
        <cfvo type="max"/>
        <color rgb="FFF8696B"/>
        <color rgb="FFFCFCFF"/>
        <color rgb="FF63BE7B"/>
      </colorScale>
    </cfRule>
  </conditionalFormatting>
  <conditionalFormatting sqref="J5:J96">
    <cfRule type="colorScale" priority="45">
      <colorScale>
        <cfvo type="min"/>
        <cfvo type="percentile" val="50"/>
        <cfvo type="max"/>
        <color rgb="FF63BE7B"/>
        <color rgb="FFFCFCFF"/>
        <color rgb="FFF8696B"/>
      </colorScale>
    </cfRule>
  </conditionalFormatting>
  <conditionalFormatting sqref="K5:K96">
    <cfRule type="colorScale" priority="44">
      <colorScale>
        <cfvo type="min"/>
        <cfvo type="percentile" val="50"/>
        <cfvo type="max"/>
        <color rgb="FF63BE7B"/>
        <color rgb="FFFCFCFF"/>
        <color rgb="FFF8696B"/>
      </colorScale>
    </cfRule>
  </conditionalFormatting>
  <conditionalFormatting sqref="L5:L96">
    <cfRule type="colorScale" priority="43">
      <colorScale>
        <cfvo type="min"/>
        <cfvo type="percentile" val="50"/>
        <cfvo type="max"/>
        <color rgb="FF63BE7B"/>
        <color rgb="FFFCFCFF"/>
        <color rgb="FFF8696B"/>
      </colorScale>
    </cfRule>
  </conditionalFormatting>
  <conditionalFormatting sqref="M5:M96">
    <cfRule type="colorScale" priority="40">
      <colorScale>
        <cfvo type="min"/>
        <cfvo type="percentile" val="50"/>
        <cfvo type="max"/>
        <color rgb="FF63BE7B"/>
        <color rgb="FFFCFCFF"/>
        <color rgb="FFF8696B"/>
      </colorScale>
    </cfRule>
  </conditionalFormatting>
  <conditionalFormatting sqref="N5:N96">
    <cfRule type="colorScale" priority="41">
      <colorScale>
        <cfvo type="min"/>
        <cfvo type="percentile" val="50"/>
        <cfvo type="max"/>
        <color rgb="FFF8696B"/>
        <color rgb="FFFCFCFF"/>
        <color rgb="FF63BE7B"/>
      </colorScale>
    </cfRule>
  </conditionalFormatting>
  <conditionalFormatting sqref="O5:O96">
    <cfRule type="colorScale" priority="42">
      <colorScale>
        <cfvo type="min"/>
        <cfvo type="percentile" val="50"/>
        <cfvo type="max"/>
        <color rgb="FFF8696B"/>
        <color rgb="FFFCFCFF"/>
        <color rgb="FF63BE7B"/>
      </colorScale>
    </cfRule>
  </conditionalFormatting>
  <conditionalFormatting sqref="D101:D105">
    <cfRule type="colorScale" priority="39">
      <colorScale>
        <cfvo type="min"/>
        <cfvo type="percentile" val="50"/>
        <cfvo type="max"/>
        <color rgb="FF63BE7B"/>
        <color rgb="FFFCFCFF"/>
        <color rgb="FFF8696B"/>
      </colorScale>
    </cfRule>
  </conditionalFormatting>
  <conditionalFormatting sqref="H101:H105">
    <cfRule type="colorScale" priority="36">
      <colorScale>
        <cfvo type="min"/>
        <cfvo type="percentile" val="50"/>
        <cfvo type="max"/>
        <color rgb="FFF8696B"/>
        <color rgb="FFFCFCFF"/>
        <color rgb="FF63BE7B"/>
      </colorScale>
    </cfRule>
  </conditionalFormatting>
  <conditionalFormatting sqref="D101:D106">
    <cfRule type="colorScale" priority="27">
      <colorScale>
        <cfvo type="min"/>
        <cfvo type="percentile" val="50"/>
        <cfvo type="max"/>
        <color rgb="FF63BE7B"/>
        <color rgb="FFFCFCFF"/>
        <color rgb="FFF8696B"/>
      </colorScale>
    </cfRule>
  </conditionalFormatting>
  <conditionalFormatting sqref="E101:E105">
    <cfRule type="colorScale" priority="26">
      <colorScale>
        <cfvo type="min"/>
        <cfvo type="percentile" val="50"/>
        <cfvo type="max"/>
        <color rgb="FF63BE7B"/>
        <color rgb="FFFCFCFF"/>
        <color rgb="FFF8696B"/>
      </colorScale>
    </cfRule>
  </conditionalFormatting>
  <conditionalFormatting sqref="E101:E106">
    <cfRule type="colorScale" priority="25">
      <colorScale>
        <cfvo type="min"/>
        <cfvo type="percentile" val="50"/>
        <cfvo type="max"/>
        <color rgb="FF63BE7B"/>
        <color rgb="FFFCFCFF"/>
        <color rgb="FFF8696B"/>
      </colorScale>
    </cfRule>
  </conditionalFormatting>
  <conditionalFormatting sqref="F101:F105">
    <cfRule type="colorScale" priority="24">
      <colorScale>
        <cfvo type="min"/>
        <cfvo type="percentile" val="50"/>
        <cfvo type="max"/>
        <color rgb="FF63BE7B"/>
        <color rgb="FFFCFCFF"/>
        <color rgb="FFF8696B"/>
      </colorScale>
    </cfRule>
  </conditionalFormatting>
  <conditionalFormatting sqref="F101:F106">
    <cfRule type="colorScale" priority="23">
      <colorScale>
        <cfvo type="min"/>
        <cfvo type="percentile" val="50"/>
        <cfvo type="max"/>
        <color rgb="FF63BE7B"/>
        <color rgb="FFFCFCFF"/>
        <color rgb="FFF8696B"/>
      </colorScale>
    </cfRule>
  </conditionalFormatting>
  <conditionalFormatting sqref="G101:G105">
    <cfRule type="colorScale" priority="22">
      <colorScale>
        <cfvo type="min"/>
        <cfvo type="percentile" val="50"/>
        <cfvo type="max"/>
        <color rgb="FF63BE7B"/>
        <color rgb="FFFCFCFF"/>
        <color rgb="FFF8696B"/>
      </colorScale>
    </cfRule>
  </conditionalFormatting>
  <conditionalFormatting sqref="G101:G106">
    <cfRule type="colorScale" priority="21">
      <colorScale>
        <cfvo type="min"/>
        <cfvo type="percentile" val="50"/>
        <cfvo type="max"/>
        <color rgb="FF63BE7B"/>
        <color rgb="FFFCFCFF"/>
        <color rgb="FFF8696B"/>
      </colorScale>
    </cfRule>
  </conditionalFormatting>
  <conditionalFormatting sqref="J101:J105">
    <cfRule type="colorScale" priority="20">
      <colorScale>
        <cfvo type="min"/>
        <cfvo type="percentile" val="50"/>
        <cfvo type="max"/>
        <color rgb="FF63BE7B"/>
        <color rgb="FFFCFCFF"/>
        <color rgb="FFF8696B"/>
      </colorScale>
    </cfRule>
  </conditionalFormatting>
  <conditionalFormatting sqref="J101:J106">
    <cfRule type="colorScale" priority="19">
      <colorScale>
        <cfvo type="min"/>
        <cfvo type="percentile" val="50"/>
        <cfvo type="max"/>
        <color rgb="FF63BE7B"/>
        <color rgb="FFFCFCFF"/>
        <color rgb="FFF8696B"/>
      </colorScale>
    </cfRule>
  </conditionalFormatting>
  <conditionalFormatting sqref="K101:K105">
    <cfRule type="colorScale" priority="18">
      <colorScale>
        <cfvo type="min"/>
        <cfvo type="percentile" val="50"/>
        <cfvo type="max"/>
        <color rgb="FF63BE7B"/>
        <color rgb="FFFCFCFF"/>
        <color rgb="FFF8696B"/>
      </colorScale>
    </cfRule>
  </conditionalFormatting>
  <conditionalFormatting sqref="K101:K106">
    <cfRule type="colorScale" priority="17">
      <colorScale>
        <cfvo type="min"/>
        <cfvo type="percentile" val="50"/>
        <cfvo type="max"/>
        <color rgb="FF63BE7B"/>
        <color rgb="FFFCFCFF"/>
        <color rgb="FFF8696B"/>
      </colorScale>
    </cfRule>
  </conditionalFormatting>
  <conditionalFormatting sqref="L101:L105">
    <cfRule type="colorScale" priority="16">
      <colorScale>
        <cfvo type="min"/>
        <cfvo type="percentile" val="50"/>
        <cfvo type="max"/>
        <color rgb="FF63BE7B"/>
        <color rgb="FFFCFCFF"/>
        <color rgb="FFF8696B"/>
      </colorScale>
    </cfRule>
  </conditionalFormatting>
  <conditionalFormatting sqref="L101:L106">
    <cfRule type="colorScale" priority="15">
      <colorScale>
        <cfvo type="min"/>
        <cfvo type="percentile" val="50"/>
        <cfvo type="max"/>
        <color rgb="FF63BE7B"/>
        <color rgb="FFFCFCFF"/>
        <color rgb="FFF8696B"/>
      </colorScale>
    </cfRule>
  </conditionalFormatting>
  <conditionalFormatting sqref="M101:M105">
    <cfRule type="colorScale" priority="14">
      <colorScale>
        <cfvo type="min"/>
        <cfvo type="percentile" val="50"/>
        <cfvo type="max"/>
        <color rgb="FF63BE7B"/>
        <color rgb="FFFCFCFF"/>
        <color rgb="FFF8696B"/>
      </colorScale>
    </cfRule>
  </conditionalFormatting>
  <conditionalFormatting sqref="M101:M106">
    <cfRule type="colorScale" priority="13">
      <colorScale>
        <cfvo type="min"/>
        <cfvo type="percentile" val="50"/>
        <cfvo type="max"/>
        <color rgb="FF63BE7B"/>
        <color rgb="FFFCFCFF"/>
        <color rgb="FFF8696B"/>
      </colorScale>
    </cfRule>
  </conditionalFormatting>
  <conditionalFormatting sqref="H101:H106">
    <cfRule type="colorScale" priority="11">
      <colorScale>
        <cfvo type="min"/>
        <cfvo type="percentile" val="50"/>
        <cfvo type="max"/>
        <color rgb="FFF8696B"/>
        <color rgb="FFFCFCFF"/>
        <color rgb="FF63BE7B"/>
      </colorScale>
    </cfRule>
  </conditionalFormatting>
  <conditionalFormatting sqref="N101:N105">
    <cfRule type="colorScale" priority="10">
      <colorScale>
        <cfvo type="min"/>
        <cfvo type="percentile" val="50"/>
        <cfvo type="max"/>
        <color rgb="FFF8696B"/>
        <color rgb="FFFCFCFF"/>
        <color rgb="FF63BE7B"/>
      </colorScale>
    </cfRule>
  </conditionalFormatting>
  <conditionalFormatting sqref="N101:N106">
    <cfRule type="colorScale" priority="9">
      <colorScale>
        <cfvo type="min"/>
        <cfvo type="percentile" val="50"/>
        <cfvo type="max"/>
        <color rgb="FFF8696B"/>
        <color rgb="FFFCFCFF"/>
        <color rgb="FF63BE7B"/>
      </colorScale>
    </cfRule>
  </conditionalFormatting>
  <conditionalFormatting sqref="O101:O105">
    <cfRule type="colorScale" priority="8">
      <colorScale>
        <cfvo type="min"/>
        <cfvo type="percentile" val="50"/>
        <cfvo type="max"/>
        <color rgb="FFF8696B"/>
        <color rgb="FFFCFCFF"/>
        <color rgb="FF63BE7B"/>
      </colorScale>
    </cfRule>
  </conditionalFormatting>
  <conditionalFormatting sqref="O101:O106">
    <cfRule type="colorScale" priority="7">
      <colorScale>
        <cfvo type="min"/>
        <cfvo type="percentile" val="50"/>
        <cfvo type="max"/>
        <color rgb="FFF8696B"/>
        <color rgb="FFFCFCFF"/>
        <color rgb="FF63BE7B"/>
      </colorScale>
    </cfRule>
  </conditionalFormatting>
  <conditionalFormatting sqref="C113:C119">
    <cfRule type="colorScale" priority="6">
      <colorScale>
        <cfvo type="min"/>
        <cfvo type="percentile" val="50"/>
        <cfvo type="max"/>
        <color rgb="FF63BE7B"/>
        <color rgb="FFFCFCFF"/>
        <color rgb="FFF8696B"/>
      </colorScale>
    </cfRule>
  </conditionalFormatting>
  <conditionalFormatting sqref="C113:C119">
    <cfRule type="colorScale" priority="5">
      <colorScale>
        <cfvo type="min"/>
        <cfvo type="percentile" val="50"/>
        <cfvo type="max"/>
        <color rgb="FF63BE7B"/>
        <color rgb="FFFCFCFF"/>
        <color rgb="FFF8696B"/>
      </colorScale>
    </cfRule>
  </conditionalFormatting>
  <conditionalFormatting sqref="D112:D118">
    <cfRule type="colorScale" priority="4">
      <colorScale>
        <cfvo type="min"/>
        <cfvo type="percentile" val="50"/>
        <cfvo type="max"/>
        <color rgb="FFF8696B"/>
        <color rgb="FFFCFCFF"/>
        <color rgb="FF63BE7B"/>
      </colorScale>
    </cfRule>
  </conditionalFormatting>
  <conditionalFormatting sqref="D112:D119">
    <cfRule type="colorScale" priority="3">
      <colorScale>
        <cfvo type="min"/>
        <cfvo type="percentile" val="50"/>
        <cfvo type="max"/>
        <color rgb="FFF8696B"/>
        <color rgb="FFFCFCFF"/>
        <color rgb="FF63BE7B"/>
      </colorScale>
    </cfRule>
  </conditionalFormatting>
  <conditionalFormatting sqref="D117">
    <cfRule type="colorScale" priority="2">
      <colorScale>
        <cfvo type="min"/>
        <cfvo type="percentile" val="50"/>
        <cfvo type="max"/>
        <color rgb="FF63BE7B"/>
        <color rgb="FFFCFCFF"/>
        <color rgb="FFF8696B"/>
      </colorScale>
    </cfRule>
  </conditionalFormatting>
  <conditionalFormatting sqref="D117:D118">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opLeftCell="A73" zoomScale="90" zoomScaleNormal="90" workbookViewId="0">
      <selection activeCell="C110" sqref="C110"/>
    </sheetView>
  </sheetViews>
  <sheetFormatPr baseColWidth="10" defaultColWidth="11.42578125" defaultRowHeight="14.1" customHeight="1" x14ac:dyDescent="0.25"/>
  <cols>
    <col min="1" max="1" width="106" style="7" customWidth="1"/>
    <col min="2" max="2" width="12.28515625" style="7" customWidth="1"/>
    <col min="3" max="3" width="11.42578125" style="6"/>
    <col min="4" max="9" width="14.7109375" style="6" customWidth="1"/>
    <col min="10" max="11" width="14.7109375" customWidth="1"/>
    <col min="12" max="12" width="14.7109375" style="6" customWidth="1"/>
    <col min="13" max="16384" width="11.42578125" style="6"/>
  </cols>
  <sheetData>
    <row r="1" spans="1:12" ht="14.1" customHeight="1" thickBot="1" x14ac:dyDescent="0.3"/>
    <row r="2" spans="1:12" ht="60" customHeight="1" thickBot="1" x14ac:dyDescent="0.3">
      <c r="A2" s="238"/>
      <c r="B2" s="238"/>
      <c r="C2" s="45"/>
      <c r="D2" s="476" t="s">
        <v>201</v>
      </c>
      <c r="E2" s="477"/>
      <c r="F2" s="477"/>
      <c r="G2" s="477"/>
      <c r="H2" s="477"/>
      <c r="I2" s="477"/>
      <c r="J2" s="478"/>
      <c r="K2" s="34"/>
      <c r="L2" s="237" t="s">
        <v>212</v>
      </c>
    </row>
    <row r="3" spans="1:12" ht="14.1" customHeight="1" x14ac:dyDescent="0.25">
      <c r="A3" s="239"/>
      <c r="B3" s="233"/>
      <c r="C3" s="45"/>
      <c r="D3" s="240"/>
      <c r="E3" s="240"/>
      <c r="F3" s="240"/>
      <c r="G3" s="240"/>
      <c r="H3" s="240"/>
      <c r="I3" s="233"/>
      <c r="J3" s="233"/>
      <c r="K3" s="34"/>
      <c r="L3" s="233"/>
    </row>
    <row r="4" spans="1:12" ht="81" customHeight="1" x14ac:dyDescent="0.25">
      <c r="A4" s="35" t="s">
        <v>170</v>
      </c>
      <c r="B4" s="35" t="s">
        <v>132</v>
      </c>
      <c r="C4" s="46" t="s">
        <v>176</v>
      </c>
      <c r="D4" s="59" t="s">
        <v>114</v>
      </c>
      <c r="E4" s="29" t="s">
        <v>107</v>
      </c>
      <c r="F4" s="29" t="s">
        <v>108</v>
      </c>
      <c r="G4" s="29" t="s">
        <v>117</v>
      </c>
      <c r="H4" s="29" t="s">
        <v>115</v>
      </c>
      <c r="I4" s="29" t="s">
        <v>167</v>
      </c>
      <c r="J4" s="29" t="s">
        <v>168</v>
      </c>
      <c r="L4" s="29" t="s">
        <v>169</v>
      </c>
    </row>
    <row r="5" spans="1:12" ht="15.95" customHeight="1" thickBot="1" x14ac:dyDescent="0.3">
      <c r="A5" s="12" t="s">
        <v>1</v>
      </c>
      <c r="B5" s="81">
        <v>134085.9</v>
      </c>
      <c r="C5" s="274">
        <v>5</v>
      </c>
      <c r="D5" s="94">
        <v>0.16400000000000001</v>
      </c>
      <c r="E5" s="92">
        <v>3.1E-2</v>
      </c>
      <c r="F5" s="92">
        <v>0.41899999999999998</v>
      </c>
      <c r="G5" s="92">
        <v>0.13400000000000001</v>
      </c>
      <c r="H5" s="92">
        <v>0.437</v>
      </c>
      <c r="I5" s="91">
        <v>0.13600000000000001</v>
      </c>
      <c r="J5" s="91">
        <v>0.12</v>
      </c>
      <c r="L5" s="91">
        <v>0.64200000000000002</v>
      </c>
    </row>
    <row r="6" spans="1:12" ht="15.95" customHeight="1" thickBot="1" x14ac:dyDescent="0.3">
      <c r="A6" s="12" t="s">
        <v>2</v>
      </c>
      <c r="B6" s="81">
        <v>250178.3</v>
      </c>
      <c r="C6" s="220">
        <v>4</v>
      </c>
      <c r="D6" s="94">
        <v>2.9000000000000001E-2</v>
      </c>
      <c r="E6" s="92">
        <v>8.0000000000000002E-3</v>
      </c>
      <c r="F6" s="92">
        <v>3.4000000000000002E-2</v>
      </c>
      <c r="G6" s="92">
        <v>7.0000000000000007E-2</v>
      </c>
      <c r="H6" s="92">
        <v>0.28100000000000003</v>
      </c>
      <c r="I6" s="91">
        <v>0.153</v>
      </c>
      <c r="J6" s="91">
        <v>3.7999999999999999E-2</v>
      </c>
      <c r="L6" s="91">
        <v>0.61199999999999999</v>
      </c>
    </row>
    <row r="7" spans="1:12" ht="15.95" customHeight="1" thickBot="1" x14ac:dyDescent="0.3">
      <c r="A7" s="12" t="s">
        <v>3</v>
      </c>
      <c r="B7" s="81">
        <v>66968.72</v>
      </c>
      <c r="C7" s="218">
        <v>2</v>
      </c>
      <c r="D7" s="94">
        <v>2E-3</v>
      </c>
      <c r="E7" s="92">
        <v>0</v>
      </c>
      <c r="F7" s="92">
        <v>0.154</v>
      </c>
      <c r="G7" s="92">
        <v>0.14599999999999999</v>
      </c>
      <c r="H7" s="92">
        <v>0.3</v>
      </c>
      <c r="I7" s="91">
        <v>9.7000000000000003E-2</v>
      </c>
      <c r="J7" s="91">
        <v>0.214</v>
      </c>
      <c r="L7" s="91">
        <v>0.47099999999999997</v>
      </c>
    </row>
    <row r="8" spans="1:12" ht="15.95" customHeight="1" thickBot="1" x14ac:dyDescent="0.3">
      <c r="A8" s="12" t="s">
        <v>4</v>
      </c>
      <c r="B8" s="81">
        <v>18950.650000000001</v>
      </c>
      <c r="C8" s="221">
        <v>3</v>
      </c>
      <c r="D8" s="94">
        <v>0</v>
      </c>
      <c r="E8" s="92">
        <v>0</v>
      </c>
      <c r="F8" s="92">
        <v>0</v>
      </c>
      <c r="G8" s="92">
        <v>0.124</v>
      </c>
      <c r="H8" s="92">
        <v>0.124</v>
      </c>
      <c r="I8" s="91">
        <v>7.8E-2</v>
      </c>
      <c r="J8" s="91">
        <v>0.45700000000000002</v>
      </c>
      <c r="L8" s="91">
        <v>0.78</v>
      </c>
    </row>
    <row r="9" spans="1:12" ht="15.95" customHeight="1" thickBot="1" x14ac:dyDescent="0.3">
      <c r="A9" s="12" t="s">
        <v>5</v>
      </c>
      <c r="B9" s="81">
        <v>186342.5</v>
      </c>
      <c r="C9" s="221">
        <v>3</v>
      </c>
      <c r="D9" s="94">
        <v>1.7999999999999999E-2</v>
      </c>
      <c r="E9" s="92">
        <v>8.9999999999999993E-3</v>
      </c>
      <c r="F9" s="92">
        <v>1.4E-2</v>
      </c>
      <c r="G9" s="92">
        <v>0.09</v>
      </c>
      <c r="H9" s="92">
        <v>0.32300000000000001</v>
      </c>
      <c r="I9" s="91">
        <v>6.5000000000000002E-2</v>
      </c>
      <c r="J9" s="91">
        <v>5.8000000000000003E-2</v>
      </c>
      <c r="L9" s="91">
        <v>0.50600000000000001</v>
      </c>
    </row>
    <row r="10" spans="1:12" ht="15.95" customHeight="1" thickBot="1" x14ac:dyDescent="0.3">
      <c r="A10" s="12" t="s">
        <v>6</v>
      </c>
      <c r="B10" s="81">
        <v>84434.27</v>
      </c>
      <c r="C10" s="221">
        <v>3</v>
      </c>
      <c r="D10" s="94">
        <v>2.4E-2</v>
      </c>
      <c r="E10" s="92">
        <v>1.0999999999999999E-2</v>
      </c>
      <c r="F10" s="92">
        <v>0.13</v>
      </c>
      <c r="G10" s="92">
        <v>0.33600000000000002</v>
      </c>
      <c r="H10" s="92">
        <v>0.17399999999999999</v>
      </c>
      <c r="I10" s="91">
        <v>2.3E-2</v>
      </c>
      <c r="J10" s="91">
        <v>0.05</v>
      </c>
      <c r="L10" s="91">
        <v>0.51800000000000002</v>
      </c>
    </row>
    <row r="11" spans="1:12" ht="15.95" customHeight="1" thickBot="1" x14ac:dyDescent="0.3">
      <c r="A11" s="12" t="s">
        <v>7</v>
      </c>
      <c r="B11" s="81">
        <v>250622.6</v>
      </c>
      <c r="C11" s="221">
        <v>3</v>
      </c>
      <c r="D11" s="94">
        <v>1E-3</v>
      </c>
      <c r="E11" s="92">
        <v>7.0000000000000001E-3</v>
      </c>
      <c r="F11" s="92">
        <v>3.4000000000000002E-2</v>
      </c>
      <c r="G11" s="92">
        <v>0.13500000000000001</v>
      </c>
      <c r="H11" s="92">
        <v>0.22</v>
      </c>
      <c r="I11" s="91">
        <v>2.4E-2</v>
      </c>
      <c r="J11" s="91">
        <v>4.1000000000000002E-2</v>
      </c>
      <c r="L11" s="91">
        <v>0.54400000000000004</v>
      </c>
    </row>
    <row r="12" spans="1:12" ht="15.95" customHeight="1" thickBot="1" x14ac:dyDescent="0.3">
      <c r="A12" s="12" t="s">
        <v>8</v>
      </c>
      <c r="B12" s="81">
        <v>121904.6</v>
      </c>
      <c r="C12" s="221">
        <v>3</v>
      </c>
      <c r="D12" s="94">
        <v>0.03</v>
      </c>
      <c r="E12" s="92">
        <v>2.1000000000000001E-2</v>
      </c>
      <c r="F12" s="92">
        <v>7.2999999999999995E-2</v>
      </c>
      <c r="G12" s="92">
        <v>8.7999999999999995E-2</v>
      </c>
      <c r="H12" s="92">
        <v>0.11600000000000001</v>
      </c>
      <c r="I12" s="91">
        <v>0.122</v>
      </c>
      <c r="J12" s="91">
        <v>2.3E-2</v>
      </c>
      <c r="L12" s="91">
        <v>0.69099999999999995</v>
      </c>
    </row>
    <row r="13" spans="1:12" ht="15.95" customHeight="1" thickBot="1" x14ac:dyDescent="0.3">
      <c r="A13" s="12" t="s">
        <v>9</v>
      </c>
      <c r="B13" s="81">
        <v>280006.5</v>
      </c>
      <c r="C13" s="221">
        <v>3</v>
      </c>
      <c r="D13" s="94">
        <v>0.01</v>
      </c>
      <c r="E13" s="92">
        <v>4.0000000000000001E-3</v>
      </c>
      <c r="F13" s="92">
        <v>5.1999999999999998E-2</v>
      </c>
      <c r="G13" s="92">
        <v>8.3000000000000004E-2</v>
      </c>
      <c r="H13" s="92">
        <v>0.27800000000000002</v>
      </c>
      <c r="I13" s="91">
        <v>3.6999999999999998E-2</v>
      </c>
      <c r="J13" s="91">
        <v>5.1999999999999998E-2</v>
      </c>
      <c r="L13" s="91">
        <v>0.53500000000000003</v>
      </c>
    </row>
    <row r="14" spans="1:12" ht="15.95" customHeight="1" thickBot="1" x14ac:dyDescent="0.3">
      <c r="A14" s="12" t="s">
        <v>10</v>
      </c>
      <c r="B14" s="81">
        <v>74081.91</v>
      </c>
      <c r="C14" s="218">
        <v>2</v>
      </c>
      <c r="D14" s="94">
        <v>5.0000000000000001E-3</v>
      </c>
      <c r="E14" s="92">
        <v>2E-3</v>
      </c>
      <c r="F14" s="92">
        <v>7.0999999999999994E-2</v>
      </c>
      <c r="G14" s="92">
        <v>9.1999999999999998E-2</v>
      </c>
      <c r="H14" s="92">
        <v>0.27400000000000002</v>
      </c>
      <c r="I14" s="91">
        <v>7.0000000000000001E-3</v>
      </c>
      <c r="J14" s="91">
        <v>9.4E-2</v>
      </c>
      <c r="L14" s="91">
        <v>0.47099999999999997</v>
      </c>
    </row>
    <row r="15" spans="1:12" ht="15.95" customHeight="1" x14ac:dyDescent="0.25">
      <c r="A15" s="12" t="s">
        <v>11</v>
      </c>
      <c r="B15" s="81">
        <v>275137.2</v>
      </c>
      <c r="C15" s="215">
        <v>2</v>
      </c>
      <c r="D15" s="94">
        <v>7.0000000000000001E-3</v>
      </c>
      <c r="E15" s="92">
        <v>6.3E-2</v>
      </c>
      <c r="F15" s="92">
        <v>3.4000000000000002E-2</v>
      </c>
      <c r="G15" s="92">
        <v>0.154</v>
      </c>
      <c r="H15" s="92">
        <v>0.251</v>
      </c>
      <c r="I15" s="91">
        <v>3.2000000000000001E-2</v>
      </c>
      <c r="J15" s="91">
        <v>0.152</v>
      </c>
      <c r="L15" s="91">
        <v>0.31900000000000001</v>
      </c>
    </row>
    <row r="16" spans="1:12" ht="15.95" customHeight="1" x14ac:dyDescent="0.25">
      <c r="A16" s="12" t="s">
        <v>12</v>
      </c>
      <c r="B16" s="81">
        <v>156538.9</v>
      </c>
      <c r="C16" s="219">
        <v>1</v>
      </c>
      <c r="D16" s="94">
        <v>1.0999999999999999E-2</v>
      </c>
      <c r="E16" s="92">
        <v>1.6E-2</v>
      </c>
      <c r="F16" s="92">
        <v>3.2000000000000001E-2</v>
      </c>
      <c r="G16" s="92">
        <v>0.16800000000000001</v>
      </c>
      <c r="H16" s="92">
        <v>0.19800000000000001</v>
      </c>
      <c r="I16" s="91">
        <v>3.5000000000000003E-2</v>
      </c>
      <c r="J16" s="91">
        <v>0.47699999999999998</v>
      </c>
      <c r="L16" s="91">
        <v>0.27500000000000002</v>
      </c>
    </row>
    <row r="17" spans="1:12" ht="15.95" customHeight="1" x14ac:dyDescent="0.25">
      <c r="A17" s="12" t="s">
        <v>13</v>
      </c>
      <c r="B17" s="81">
        <v>28235.88</v>
      </c>
      <c r="C17" s="216">
        <v>3</v>
      </c>
      <c r="D17" s="94">
        <v>0</v>
      </c>
      <c r="E17" s="92">
        <v>0.23100000000000001</v>
      </c>
      <c r="F17" s="92">
        <v>0.19400000000000001</v>
      </c>
      <c r="G17" s="92">
        <v>7.0999999999999994E-2</v>
      </c>
      <c r="H17" s="92">
        <v>7.8E-2</v>
      </c>
      <c r="I17" s="91">
        <v>7.0000000000000001E-3</v>
      </c>
      <c r="J17" s="91">
        <v>3.5000000000000003E-2</v>
      </c>
      <c r="L17" s="91"/>
    </row>
    <row r="18" spans="1:12" ht="15.95" customHeight="1" x14ac:dyDescent="0.25">
      <c r="A18" s="12" t="s">
        <v>14</v>
      </c>
      <c r="B18" s="81">
        <v>47266.15</v>
      </c>
      <c r="C18" s="216">
        <v>3</v>
      </c>
      <c r="D18" s="94">
        <v>0</v>
      </c>
      <c r="E18" s="92">
        <v>0.126</v>
      </c>
      <c r="F18" s="92">
        <v>0.03</v>
      </c>
      <c r="G18" s="92">
        <v>0.34799999999999998</v>
      </c>
      <c r="H18" s="92">
        <v>0.18099999999999999</v>
      </c>
      <c r="I18" s="91">
        <v>3.5999999999999997E-2</v>
      </c>
      <c r="J18" s="91">
        <v>2.5999999999999999E-2</v>
      </c>
      <c r="L18" s="91">
        <v>0.16200000000000001</v>
      </c>
    </row>
    <row r="19" spans="1:12" ht="15.95" customHeight="1" x14ac:dyDescent="0.25">
      <c r="A19" s="12" t="s">
        <v>15</v>
      </c>
      <c r="B19" s="81">
        <v>124523.7</v>
      </c>
      <c r="C19" s="215">
        <v>2</v>
      </c>
      <c r="D19" s="94">
        <v>0</v>
      </c>
      <c r="E19" s="92">
        <v>0.01</v>
      </c>
      <c r="F19" s="92">
        <v>6.4000000000000001E-2</v>
      </c>
      <c r="G19" s="92">
        <v>9.7000000000000003E-2</v>
      </c>
      <c r="H19" s="92">
        <v>0.107</v>
      </c>
      <c r="I19" s="91">
        <v>0.02</v>
      </c>
      <c r="J19" s="91">
        <v>5.8999999999999997E-2</v>
      </c>
      <c r="L19" s="91">
        <v>0.35699999999999998</v>
      </c>
    </row>
    <row r="20" spans="1:12" ht="15.95" customHeight="1" x14ac:dyDescent="0.25">
      <c r="A20" s="12" t="s">
        <v>16</v>
      </c>
      <c r="B20" s="81">
        <v>43165.26</v>
      </c>
      <c r="C20" s="216">
        <v>3</v>
      </c>
      <c r="D20" s="94">
        <v>0</v>
      </c>
      <c r="E20" s="92">
        <v>0.437</v>
      </c>
      <c r="F20" s="92">
        <v>0.32200000000000001</v>
      </c>
      <c r="G20" s="92">
        <v>6.8000000000000005E-2</v>
      </c>
      <c r="H20" s="92">
        <v>9.8000000000000004E-2</v>
      </c>
      <c r="I20" s="91">
        <v>1.4E-2</v>
      </c>
      <c r="J20" s="91">
        <v>3.0000000000000001E-3</v>
      </c>
      <c r="L20" s="91"/>
    </row>
    <row r="21" spans="1:12" ht="15.95" customHeight="1" x14ac:dyDescent="0.25">
      <c r="A21" s="12" t="s">
        <v>17</v>
      </c>
      <c r="B21" s="81">
        <v>104343.9</v>
      </c>
      <c r="C21" s="216">
        <v>3</v>
      </c>
      <c r="D21" s="94">
        <v>5.0000000000000001E-3</v>
      </c>
      <c r="E21" s="92">
        <v>0.19500000000000001</v>
      </c>
      <c r="F21" s="92">
        <v>3.7999999999999999E-2</v>
      </c>
      <c r="G21" s="92">
        <v>0.17299999999999999</v>
      </c>
      <c r="H21" s="92">
        <v>8.9999999999999993E-3</v>
      </c>
      <c r="I21" s="91">
        <v>2.8000000000000001E-2</v>
      </c>
      <c r="J21" s="91">
        <v>2.3E-2</v>
      </c>
      <c r="L21" s="91">
        <v>0.501</v>
      </c>
    </row>
    <row r="22" spans="1:12" ht="15.95" customHeight="1" x14ac:dyDescent="0.25">
      <c r="A22" s="12" t="s">
        <v>18</v>
      </c>
      <c r="B22" s="81">
        <v>126377</v>
      </c>
      <c r="C22" s="216">
        <v>3</v>
      </c>
      <c r="D22" s="94">
        <v>0</v>
      </c>
      <c r="E22" s="92">
        <v>0</v>
      </c>
      <c r="F22" s="92">
        <v>0.128</v>
      </c>
      <c r="G22" s="92">
        <v>0.20399999999999999</v>
      </c>
      <c r="H22" s="92">
        <v>0.23300000000000001</v>
      </c>
      <c r="I22" s="91">
        <v>2.7E-2</v>
      </c>
      <c r="J22" s="91">
        <v>3.9E-2</v>
      </c>
      <c r="L22" s="91">
        <v>0.34100000000000003</v>
      </c>
    </row>
    <row r="23" spans="1:12" ht="15.95" customHeight="1" x14ac:dyDescent="0.25">
      <c r="A23" s="12" t="s">
        <v>19</v>
      </c>
      <c r="B23" s="81">
        <v>163134.20000000001</v>
      </c>
      <c r="C23" s="216">
        <v>3</v>
      </c>
      <c r="D23" s="94">
        <v>0.01</v>
      </c>
      <c r="E23" s="92">
        <v>7.4999999999999997E-2</v>
      </c>
      <c r="F23" s="92">
        <v>4.1000000000000002E-2</v>
      </c>
      <c r="G23" s="92">
        <v>0.106</v>
      </c>
      <c r="H23" s="92">
        <v>8.6999999999999994E-2</v>
      </c>
      <c r="I23" s="91">
        <v>2.5999999999999999E-2</v>
      </c>
      <c r="J23" s="91">
        <v>2.1999999999999999E-2</v>
      </c>
      <c r="L23" s="91">
        <v>0.621</v>
      </c>
    </row>
    <row r="24" spans="1:12" ht="15.95" customHeight="1" x14ac:dyDescent="0.25">
      <c r="A24" s="12" t="s">
        <v>20</v>
      </c>
      <c r="B24" s="81">
        <v>122163.5</v>
      </c>
      <c r="C24" s="216">
        <v>3</v>
      </c>
      <c r="D24" s="94">
        <v>8.0000000000000002E-3</v>
      </c>
      <c r="E24" s="92">
        <v>9.8000000000000004E-2</v>
      </c>
      <c r="F24" s="92">
        <v>0.111</v>
      </c>
      <c r="G24" s="92">
        <v>0.127</v>
      </c>
      <c r="H24" s="92">
        <v>0.127</v>
      </c>
      <c r="I24" s="91">
        <v>3.5000000000000003E-2</v>
      </c>
      <c r="J24" s="91">
        <v>3.5000000000000003E-2</v>
      </c>
      <c r="L24" s="91">
        <v>0.48899999999999999</v>
      </c>
    </row>
    <row r="25" spans="1:12" ht="15.95" customHeight="1" x14ac:dyDescent="0.25">
      <c r="A25" s="12" t="s">
        <v>21</v>
      </c>
      <c r="B25" s="81">
        <v>255612</v>
      </c>
      <c r="C25" s="215">
        <v>2</v>
      </c>
      <c r="D25" s="94">
        <v>1E-3</v>
      </c>
      <c r="E25" s="92">
        <v>4.5999999999999999E-2</v>
      </c>
      <c r="F25" s="92">
        <v>7.9000000000000001E-2</v>
      </c>
      <c r="G25" s="92">
        <v>0.10199999999999999</v>
      </c>
      <c r="H25" s="92">
        <v>0.09</v>
      </c>
      <c r="I25" s="91">
        <v>3.5000000000000003E-2</v>
      </c>
      <c r="J25" s="91">
        <v>9.2999999999999999E-2</v>
      </c>
      <c r="L25" s="91">
        <v>0.25900000000000001</v>
      </c>
    </row>
    <row r="26" spans="1:12" ht="15.95" customHeight="1" x14ac:dyDescent="0.25">
      <c r="A26" s="12" t="s">
        <v>22</v>
      </c>
      <c r="B26" s="81">
        <v>192554.4</v>
      </c>
      <c r="C26" s="216">
        <v>3</v>
      </c>
      <c r="D26" s="94">
        <v>2E-3</v>
      </c>
      <c r="E26" s="92">
        <v>0.129</v>
      </c>
      <c r="F26" s="92">
        <v>0.13200000000000001</v>
      </c>
      <c r="G26" s="92">
        <v>0.26900000000000002</v>
      </c>
      <c r="H26" s="92">
        <v>0.18</v>
      </c>
      <c r="I26" s="91">
        <v>7.4999999999999997E-2</v>
      </c>
      <c r="J26" s="91">
        <v>3.1E-2</v>
      </c>
      <c r="L26" s="91">
        <v>0.65800000000000003</v>
      </c>
    </row>
    <row r="27" spans="1:12" ht="15.95" customHeight="1" x14ac:dyDescent="0.25">
      <c r="A27" s="12" t="s">
        <v>23</v>
      </c>
      <c r="B27" s="81">
        <v>306533.3</v>
      </c>
      <c r="C27" s="216">
        <v>3</v>
      </c>
      <c r="D27" s="94">
        <v>6.0000000000000001E-3</v>
      </c>
      <c r="E27" s="92">
        <v>0.23599999999999999</v>
      </c>
      <c r="F27" s="92">
        <v>0.20799999999999999</v>
      </c>
      <c r="G27" s="92">
        <v>0.18</v>
      </c>
      <c r="H27" s="92">
        <v>0.18</v>
      </c>
      <c r="I27" s="91">
        <v>8.3000000000000004E-2</v>
      </c>
      <c r="J27" s="91">
        <v>3.4000000000000002E-2</v>
      </c>
      <c r="L27" s="91">
        <v>0.36</v>
      </c>
    </row>
    <row r="28" spans="1:12" ht="15.95" customHeight="1" x14ac:dyDescent="0.25">
      <c r="A28" s="12" t="s">
        <v>24</v>
      </c>
      <c r="B28" s="81">
        <v>223222.7</v>
      </c>
      <c r="C28" s="215">
        <v>2</v>
      </c>
      <c r="D28" s="94">
        <v>1.2999999999999999E-2</v>
      </c>
      <c r="E28" s="92">
        <v>0.13700000000000001</v>
      </c>
      <c r="F28" s="92">
        <v>0.219</v>
      </c>
      <c r="G28" s="92">
        <v>0.19</v>
      </c>
      <c r="H28" s="92">
        <v>0.106</v>
      </c>
      <c r="I28" s="91">
        <v>3.5000000000000003E-2</v>
      </c>
      <c r="J28" s="91">
        <v>9.2999999999999999E-2</v>
      </c>
      <c r="L28" s="91">
        <v>0.16400000000000001</v>
      </c>
    </row>
    <row r="29" spans="1:12" ht="15.95" customHeight="1" x14ac:dyDescent="0.25">
      <c r="A29" s="12" t="s">
        <v>25</v>
      </c>
      <c r="B29" s="81">
        <v>17615.77</v>
      </c>
      <c r="C29" s="217">
        <v>4</v>
      </c>
      <c r="D29" s="94">
        <v>3.6999999999999998E-2</v>
      </c>
      <c r="E29" s="92">
        <v>0</v>
      </c>
      <c r="F29" s="92">
        <v>3.6999999999999998E-2</v>
      </c>
      <c r="G29" s="92">
        <v>0.113</v>
      </c>
      <c r="H29" s="92">
        <v>0.42499999999999999</v>
      </c>
      <c r="I29" s="91">
        <v>3.7999999999999999E-2</v>
      </c>
      <c r="J29" s="91">
        <v>0</v>
      </c>
      <c r="L29" s="91">
        <v>0.73199999999999998</v>
      </c>
    </row>
    <row r="30" spans="1:12" ht="15.95" customHeight="1" x14ac:dyDescent="0.25">
      <c r="A30" s="12" t="s">
        <v>26</v>
      </c>
      <c r="B30" s="81">
        <v>51247.28</v>
      </c>
      <c r="C30" s="217">
        <v>4</v>
      </c>
      <c r="D30" s="94">
        <v>5.0000000000000001E-3</v>
      </c>
      <c r="E30" s="92">
        <v>4.2999999999999997E-2</v>
      </c>
      <c r="F30" s="92">
        <v>6.8000000000000005E-2</v>
      </c>
      <c r="G30" s="92">
        <v>4.9000000000000002E-2</v>
      </c>
      <c r="H30" s="92">
        <v>7.0000000000000001E-3</v>
      </c>
      <c r="I30" s="91">
        <v>7.3999999999999996E-2</v>
      </c>
      <c r="J30" s="91">
        <v>3.6999999999999998E-2</v>
      </c>
      <c r="L30" s="91">
        <v>0.66900000000000004</v>
      </c>
    </row>
    <row r="31" spans="1:12" ht="15.95" customHeight="1" x14ac:dyDescent="0.25">
      <c r="A31" s="12" t="s">
        <v>27</v>
      </c>
      <c r="B31" s="81">
        <v>25974.11</v>
      </c>
      <c r="C31" s="216">
        <v>3</v>
      </c>
      <c r="D31" s="94">
        <v>0</v>
      </c>
      <c r="E31" s="92">
        <v>0</v>
      </c>
      <c r="F31" s="92">
        <v>0</v>
      </c>
      <c r="G31" s="92">
        <v>9.0999999999999998E-2</v>
      </c>
      <c r="H31" s="92">
        <v>0.30399999999999999</v>
      </c>
      <c r="I31" s="91">
        <v>8.8999999999999996E-2</v>
      </c>
      <c r="J31" s="91">
        <v>5.2999999999999999E-2</v>
      </c>
      <c r="L31" s="91">
        <v>0.88700000000000001</v>
      </c>
    </row>
    <row r="32" spans="1:12" ht="15.95" customHeight="1" x14ac:dyDescent="0.25">
      <c r="A32" s="12" t="s">
        <v>28</v>
      </c>
      <c r="B32" s="81">
        <v>58216.43</v>
      </c>
      <c r="C32" s="216">
        <v>3</v>
      </c>
      <c r="D32" s="94">
        <v>0</v>
      </c>
      <c r="E32" s="92">
        <v>8.6999999999999994E-2</v>
      </c>
      <c r="F32" s="92">
        <v>0.13900000000000001</v>
      </c>
      <c r="G32" s="92">
        <v>0.108</v>
      </c>
      <c r="H32" s="92">
        <v>0.32500000000000001</v>
      </c>
      <c r="I32" s="91">
        <v>2.9000000000000001E-2</v>
      </c>
      <c r="J32" s="91">
        <v>4.2999999999999997E-2</v>
      </c>
      <c r="L32" s="91">
        <v>0.501</v>
      </c>
    </row>
    <row r="33" spans="1:12" ht="15.95" customHeight="1" x14ac:dyDescent="0.25">
      <c r="A33" s="12" t="s">
        <v>29</v>
      </c>
      <c r="B33" s="81">
        <v>42464.79</v>
      </c>
      <c r="C33" s="216">
        <v>3</v>
      </c>
      <c r="D33" s="94">
        <v>1.4E-2</v>
      </c>
      <c r="E33" s="92">
        <v>0.17699999999999999</v>
      </c>
      <c r="F33" s="92">
        <v>0.17499999999999999</v>
      </c>
      <c r="G33" s="92">
        <v>0.35699999999999998</v>
      </c>
      <c r="H33" s="92">
        <v>2.5000000000000001E-2</v>
      </c>
      <c r="I33" s="91">
        <v>4.3999999999999997E-2</v>
      </c>
      <c r="J33" s="91">
        <v>0.01</v>
      </c>
      <c r="L33" s="91">
        <v>0.318</v>
      </c>
    </row>
    <row r="34" spans="1:12" ht="15.95" customHeight="1" x14ac:dyDescent="0.25">
      <c r="A34" s="12" t="s">
        <v>30</v>
      </c>
      <c r="B34" s="81">
        <v>27732.99</v>
      </c>
      <c r="C34" s="215">
        <v>2</v>
      </c>
      <c r="D34" s="94">
        <v>0</v>
      </c>
      <c r="E34" s="92">
        <v>0.112</v>
      </c>
      <c r="F34" s="92">
        <v>0.112</v>
      </c>
      <c r="G34" s="92">
        <v>0.03</v>
      </c>
      <c r="H34" s="92">
        <v>0</v>
      </c>
      <c r="I34" s="91">
        <v>7.4999999999999997E-2</v>
      </c>
      <c r="J34" s="91">
        <v>0.08</v>
      </c>
      <c r="L34" s="91">
        <v>0.6</v>
      </c>
    </row>
    <row r="35" spans="1:12" ht="15.95" customHeight="1" x14ac:dyDescent="0.25">
      <c r="A35" s="12" t="s">
        <v>31</v>
      </c>
      <c r="B35" s="81">
        <v>198437</v>
      </c>
      <c r="C35" s="215">
        <v>2</v>
      </c>
      <c r="D35" s="94">
        <v>1.4999999999999999E-2</v>
      </c>
      <c r="E35" s="92">
        <v>3.2000000000000001E-2</v>
      </c>
      <c r="F35" s="92">
        <v>7.9000000000000001E-2</v>
      </c>
      <c r="G35" s="92">
        <v>5.5E-2</v>
      </c>
      <c r="H35" s="92">
        <v>9.2999999999999999E-2</v>
      </c>
      <c r="I35" s="91">
        <v>4.9000000000000002E-2</v>
      </c>
      <c r="J35" s="91">
        <v>6.8000000000000005E-2</v>
      </c>
      <c r="L35" s="91">
        <v>0.34599999999999997</v>
      </c>
    </row>
    <row r="36" spans="1:12" ht="15.95" customHeight="1" x14ac:dyDescent="0.25">
      <c r="A36" s="12" t="s">
        <v>32</v>
      </c>
      <c r="B36" s="81">
        <v>125294.5</v>
      </c>
      <c r="C36" s="215">
        <v>2</v>
      </c>
      <c r="D36" s="94">
        <v>5.0000000000000001E-3</v>
      </c>
      <c r="E36" s="92">
        <v>5.0000000000000001E-3</v>
      </c>
      <c r="F36" s="92">
        <v>4.0000000000000001E-3</v>
      </c>
      <c r="G36" s="92">
        <v>0.128</v>
      </c>
      <c r="H36" s="92">
        <v>4.9000000000000002E-2</v>
      </c>
      <c r="I36" s="91">
        <v>2.1000000000000001E-2</v>
      </c>
      <c r="J36" s="91">
        <v>0.05</v>
      </c>
      <c r="L36" s="91">
        <v>0.27100000000000002</v>
      </c>
    </row>
    <row r="37" spans="1:12" ht="15.95" customHeight="1" x14ac:dyDescent="0.25">
      <c r="A37" s="12" t="s">
        <v>33</v>
      </c>
      <c r="B37" s="81">
        <v>468590.4</v>
      </c>
      <c r="C37" s="215">
        <v>2</v>
      </c>
      <c r="D37" s="94">
        <v>1.4999999999999999E-2</v>
      </c>
      <c r="E37" s="92">
        <v>9.1999999999999998E-2</v>
      </c>
      <c r="F37" s="92">
        <v>0.11700000000000001</v>
      </c>
      <c r="G37" s="92">
        <v>0.129</v>
      </c>
      <c r="H37" s="92">
        <v>0.124</v>
      </c>
      <c r="I37" s="91">
        <v>4.9000000000000002E-2</v>
      </c>
      <c r="J37" s="91">
        <v>8.2000000000000003E-2</v>
      </c>
      <c r="L37" s="91">
        <v>0.24399999999999999</v>
      </c>
    </row>
    <row r="38" spans="1:12" ht="15.95" customHeight="1" x14ac:dyDescent="0.25">
      <c r="A38" s="12" t="s">
        <v>34</v>
      </c>
      <c r="B38" s="81">
        <v>315841.3</v>
      </c>
      <c r="C38" s="219">
        <v>1</v>
      </c>
      <c r="D38" s="94">
        <v>4.0000000000000001E-3</v>
      </c>
      <c r="E38" s="92">
        <v>0.01</v>
      </c>
      <c r="F38" s="92">
        <v>0.03</v>
      </c>
      <c r="G38" s="92">
        <v>0.13400000000000001</v>
      </c>
      <c r="H38" s="92">
        <v>0.20200000000000001</v>
      </c>
      <c r="I38" s="91">
        <v>3.6999999999999998E-2</v>
      </c>
      <c r="J38" s="91">
        <v>0.437</v>
      </c>
      <c r="L38" s="91">
        <v>9.6000000000000002E-2</v>
      </c>
    </row>
    <row r="39" spans="1:12" ht="15.95" customHeight="1" x14ac:dyDescent="0.25">
      <c r="A39" s="12" t="s">
        <v>35</v>
      </c>
      <c r="B39" s="81">
        <v>379834.1</v>
      </c>
      <c r="C39" s="216">
        <v>3</v>
      </c>
      <c r="D39" s="94">
        <v>2.1999999999999999E-2</v>
      </c>
      <c r="E39" s="92">
        <v>6.6000000000000003E-2</v>
      </c>
      <c r="F39" s="92">
        <v>0.14299999999999999</v>
      </c>
      <c r="G39" s="92">
        <v>8.5999999999999993E-2</v>
      </c>
      <c r="H39" s="92">
        <v>0.32700000000000001</v>
      </c>
      <c r="I39" s="91">
        <v>0.153</v>
      </c>
      <c r="J39" s="91">
        <v>1.7000000000000001E-2</v>
      </c>
      <c r="L39" s="91">
        <v>0.56899999999999995</v>
      </c>
    </row>
    <row r="40" spans="1:12" ht="15.95" customHeight="1" x14ac:dyDescent="0.25">
      <c r="A40" s="12" t="s">
        <v>36</v>
      </c>
      <c r="B40" s="81">
        <v>503883.7</v>
      </c>
      <c r="C40" s="216">
        <v>3</v>
      </c>
      <c r="D40" s="94">
        <v>0.02</v>
      </c>
      <c r="E40" s="92">
        <v>0.11600000000000001</v>
      </c>
      <c r="F40" s="92">
        <v>8.5999999999999993E-2</v>
      </c>
      <c r="G40" s="92">
        <v>0.16200000000000001</v>
      </c>
      <c r="H40" s="92">
        <v>0.16500000000000001</v>
      </c>
      <c r="I40" s="91">
        <v>5.7000000000000002E-2</v>
      </c>
      <c r="J40" s="91">
        <v>3.6999999999999998E-2</v>
      </c>
      <c r="L40" s="91">
        <v>0.5</v>
      </c>
    </row>
    <row r="41" spans="1:12" ht="15.95" customHeight="1" x14ac:dyDescent="0.25">
      <c r="A41" s="12" t="s">
        <v>37</v>
      </c>
      <c r="B41" s="81">
        <v>768616</v>
      </c>
      <c r="C41" s="272">
        <v>5</v>
      </c>
      <c r="D41" s="94">
        <v>0.126</v>
      </c>
      <c r="E41" s="92">
        <v>0.17</v>
      </c>
      <c r="F41" s="92">
        <v>0.23400000000000001</v>
      </c>
      <c r="G41" s="92">
        <v>0.375</v>
      </c>
      <c r="H41" s="92">
        <v>0.55000000000000004</v>
      </c>
      <c r="I41" s="91">
        <v>0.128</v>
      </c>
      <c r="J41" s="91">
        <v>0.316</v>
      </c>
      <c r="L41" s="91">
        <v>0.621</v>
      </c>
    </row>
    <row r="42" spans="1:12" ht="15.95" customHeight="1" x14ac:dyDescent="0.25">
      <c r="A42" s="12" t="s">
        <v>38</v>
      </c>
      <c r="B42" s="81">
        <v>106166.5</v>
      </c>
      <c r="C42" s="215">
        <v>2</v>
      </c>
      <c r="D42" s="94">
        <v>0</v>
      </c>
      <c r="E42" s="92">
        <v>0.109</v>
      </c>
      <c r="F42" s="92">
        <v>0.20699999999999999</v>
      </c>
      <c r="G42" s="92">
        <v>0.27300000000000002</v>
      </c>
      <c r="H42" s="92">
        <v>0.182</v>
      </c>
      <c r="I42" s="91">
        <v>4.1000000000000002E-2</v>
      </c>
      <c r="J42" s="91">
        <v>6.4000000000000001E-2</v>
      </c>
      <c r="L42" s="91">
        <v>0.153</v>
      </c>
    </row>
    <row r="43" spans="1:12" ht="15.95" customHeight="1" x14ac:dyDescent="0.25">
      <c r="A43" s="12" t="s">
        <v>39</v>
      </c>
      <c r="B43" s="81">
        <v>175724.6</v>
      </c>
      <c r="C43" s="215">
        <v>2</v>
      </c>
      <c r="D43" s="94">
        <v>2.7E-2</v>
      </c>
      <c r="E43" s="92">
        <v>8.6999999999999994E-2</v>
      </c>
      <c r="F43" s="92">
        <v>0.23899999999999999</v>
      </c>
      <c r="G43" s="92">
        <v>0.23300000000000001</v>
      </c>
      <c r="H43" s="92">
        <v>0.14399999999999999</v>
      </c>
      <c r="I43" s="91">
        <v>0.17899999999999999</v>
      </c>
      <c r="J43" s="91">
        <v>5.6000000000000001E-2</v>
      </c>
      <c r="L43" s="91">
        <v>0.50700000000000001</v>
      </c>
    </row>
    <row r="44" spans="1:12" ht="15.95" customHeight="1" x14ac:dyDescent="0.25">
      <c r="A44" s="12" t="s">
        <v>40</v>
      </c>
      <c r="B44" s="81">
        <v>97593.95</v>
      </c>
      <c r="C44" s="219">
        <v>1</v>
      </c>
      <c r="D44" s="94">
        <v>2.5999999999999999E-2</v>
      </c>
      <c r="E44" s="92">
        <v>2.8000000000000001E-2</v>
      </c>
      <c r="F44" s="92">
        <v>0.28699999999999998</v>
      </c>
      <c r="G44" s="92">
        <v>0.23200000000000001</v>
      </c>
      <c r="H44" s="92">
        <v>0.254</v>
      </c>
      <c r="I44" s="91">
        <v>4.1000000000000002E-2</v>
      </c>
      <c r="J44" s="91">
        <v>0.40799999999999997</v>
      </c>
      <c r="L44" s="91">
        <v>1.7999999999999999E-2</v>
      </c>
    </row>
    <row r="45" spans="1:12" ht="15.95" customHeight="1" x14ac:dyDescent="0.25">
      <c r="A45" s="12" t="s">
        <v>41</v>
      </c>
      <c r="B45" s="81">
        <v>77014.5</v>
      </c>
      <c r="C45" s="217">
        <v>4</v>
      </c>
      <c r="D45" s="94">
        <v>0</v>
      </c>
      <c r="E45" s="92">
        <v>6.6000000000000003E-2</v>
      </c>
      <c r="F45" s="92">
        <v>0.311</v>
      </c>
      <c r="G45" s="92">
        <v>0.123</v>
      </c>
      <c r="H45" s="92">
        <v>0.13400000000000001</v>
      </c>
      <c r="I45" s="91">
        <v>0.151</v>
      </c>
      <c r="J45" s="91">
        <v>6.0000000000000001E-3</v>
      </c>
      <c r="L45" s="91">
        <v>0.45500000000000002</v>
      </c>
    </row>
    <row r="46" spans="1:12" ht="15.95" customHeight="1" x14ac:dyDescent="0.25">
      <c r="A46" s="12" t="s">
        <v>42</v>
      </c>
      <c r="B46" s="81">
        <v>390538.7</v>
      </c>
      <c r="C46" s="217">
        <v>4</v>
      </c>
      <c r="D46" s="94">
        <v>1.9E-2</v>
      </c>
      <c r="E46" s="92">
        <v>6.0000000000000001E-3</v>
      </c>
      <c r="F46" s="92">
        <v>4.2000000000000003E-2</v>
      </c>
      <c r="G46" s="92">
        <v>8.5999999999999993E-2</v>
      </c>
      <c r="H46" s="92">
        <v>9.0999999999999998E-2</v>
      </c>
      <c r="I46" s="91">
        <v>0.311</v>
      </c>
      <c r="J46" s="91">
        <v>1.7000000000000001E-2</v>
      </c>
      <c r="L46" s="91">
        <v>0.502</v>
      </c>
    </row>
    <row r="47" spans="1:12" ht="15.95" customHeight="1" x14ac:dyDescent="0.25">
      <c r="A47" s="12" t="s">
        <v>43</v>
      </c>
      <c r="B47" s="81">
        <v>289240.3</v>
      </c>
      <c r="C47" s="215">
        <v>2</v>
      </c>
      <c r="D47" s="94">
        <v>1.2999999999999999E-2</v>
      </c>
      <c r="E47" s="92">
        <v>6.0000000000000001E-3</v>
      </c>
      <c r="F47" s="92">
        <v>7.0000000000000001E-3</v>
      </c>
      <c r="G47" s="92">
        <v>3.5999999999999997E-2</v>
      </c>
      <c r="H47" s="92">
        <v>4.3999999999999997E-2</v>
      </c>
      <c r="I47" s="91">
        <v>0.23200000000000001</v>
      </c>
      <c r="J47" s="91">
        <v>3.5000000000000003E-2</v>
      </c>
      <c r="L47" s="91">
        <v>0.35</v>
      </c>
    </row>
    <row r="48" spans="1:12" ht="15.95" customHeight="1" x14ac:dyDescent="0.25">
      <c r="A48" s="12" t="s">
        <v>44</v>
      </c>
      <c r="B48" s="81">
        <v>356138</v>
      </c>
      <c r="C48" s="217">
        <v>4</v>
      </c>
      <c r="D48" s="94">
        <v>4.0000000000000001E-3</v>
      </c>
      <c r="E48" s="92">
        <v>1.0999999999999999E-2</v>
      </c>
      <c r="F48" s="92">
        <v>9.6000000000000002E-2</v>
      </c>
      <c r="G48" s="92">
        <v>0.13100000000000001</v>
      </c>
      <c r="H48" s="92">
        <v>0.14899999999999999</v>
      </c>
      <c r="I48" s="91">
        <v>0.22900000000000001</v>
      </c>
      <c r="J48" s="91">
        <v>2.7E-2</v>
      </c>
      <c r="L48" s="91">
        <v>0.374</v>
      </c>
    </row>
    <row r="49" spans="1:12" ht="15.95" customHeight="1" x14ac:dyDescent="0.25">
      <c r="A49" s="12" t="s">
        <v>45</v>
      </c>
      <c r="B49" s="81">
        <v>140005.4</v>
      </c>
      <c r="C49" s="215">
        <v>2</v>
      </c>
      <c r="D49" s="94">
        <v>0.01</v>
      </c>
      <c r="E49" s="92">
        <v>0</v>
      </c>
      <c r="F49" s="92">
        <v>5.1999999999999998E-2</v>
      </c>
      <c r="G49" s="92">
        <v>3.5999999999999997E-2</v>
      </c>
      <c r="H49" s="92">
        <v>7.1999999999999995E-2</v>
      </c>
      <c r="I49" s="91">
        <v>0.17399999999999999</v>
      </c>
      <c r="J49" s="91">
        <v>4.1000000000000002E-2</v>
      </c>
      <c r="L49" s="91">
        <v>0.25800000000000001</v>
      </c>
    </row>
    <row r="50" spans="1:12" ht="15.95" customHeight="1" x14ac:dyDescent="0.25">
      <c r="A50" s="12" t="s">
        <v>46</v>
      </c>
      <c r="B50" s="81">
        <v>460277.7</v>
      </c>
      <c r="C50" s="215">
        <v>2</v>
      </c>
      <c r="D50" s="94">
        <v>3.3000000000000002E-2</v>
      </c>
      <c r="E50" s="92">
        <v>1E-3</v>
      </c>
      <c r="F50" s="92">
        <v>1.2E-2</v>
      </c>
      <c r="G50" s="92">
        <v>0.111</v>
      </c>
      <c r="H50" s="92">
        <v>8.5999999999999993E-2</v>
      </c>
      <c r="I50" s="91">
        <v>0.13800000000000001</v>
      </c>
      <c r="J50" s="91">
        <v>6.3E-2</v>
      </c>
      <c r="L50" s="91">
        <v>0.252</v>
      </c>
    </row>
    <row r="51" spans="1:12" ht="15.95" customHeight="1" x14ac:dyDescent="0.25">
      <c r="A51" s="12" t="s">
        <v>47</v>
      </c>
      <c r="B51" s="81">
        <v>623759.9</v>
      </c>
      <c r="C51" s="219">
        <v>1</v>
      </c>
      <c r="D51" s="94">
        <v>2.5999999999999999E-2</v>
      </c>
      <c r="E51" s="92">
        <v>0</v>
      </c>
      <c r="F51" s="92">
        <v>4.7E-2</v>
      </c>
      <c r="G51" s="92">
        <v>0.18</v>
      </c>
      <c r="H51" s="92">
        <v>0.18</v>
      </c>
      <c r="I51" s="91">
        <v>7.4999999999999997E-2</v>
      </c>
      <c r="J51" s="91">
        <v>0.46600000000000003</v>
      </c>
      <c r="L51" s="91">
        <v>0.22600000000000001</v>
      </c>
    </row>
    <row r="52" spans="1:12" ht="15.95" customHeight="1" x14ac:dyDescent="0.25">
      <c r="A52" s="12" t="s">
        <v>48</v>
      </c>
      <c r="B52" s="81">
        <v>11089.8</v>
      </c>
      <c r="C52" s="219">
        <v>1</v>
      </c>
      <c r="D52" s="94">
        <v>9.4E-2</v>
      </c>
      <c r="E52" s="92">
        <v>2.5999999999999999E-2</v>
      </c>
      <c r="F52" s="92">
        <v>0.125</v>
      </c>
      <c r="G52" s="92">
        <v>0.17599999999999999</v>
      </c>
      <c r="H52" s="92">
        <v>0.32600000000000001</v>
      </c>
      <c r="I52" s="91">
        <v>0</v>
      </c>
      <c r="J52" s="91">
        <v>0.73499999999999999</v>
      </c>
      <c r="L52" s="91"/>
    </row>
    <row r="53" spans="1:12" ht="15.95" customHeight="1" x14ac:dyDescent="0.25">
      <c r="A53" s="12" t="s">
        <v>49</v>
      </c>
      <c r="B53" s="81">
        <v>44430.81</v>
      </c>
      <c r="C53" s="217">
        <v>4</v>
      </c>
      <c r="D53" s="94">
        <v>0</v>
      </c>
      <c r="E53" s="92">
        <v>0</v>
      </c>
      <c r="F53" s="92">
        <v>1.4999999999999999E-2</v>
      </c>
      <c r="G53" s="92">
        <v>7.4999999999999997E-2</v>
      </c>
      <c r="H53" s="92">
        <v>0.223</v>
      </c>
      <c r="I53" s="91">
        <v>0.14000000000000001</v>
      </c>
      <c r="J53" s="91">
        <v>5.6000000000000001E-2</v>
      </c>
      <c r="L53" s="91">
        <v>0.45600000000000002</v>
      </c>
    </row>
    <row r="54" spans="1:12" ht="15.95" customHeight="1" x14ac:dyDescent="0.25">
      <c r="A54" s="12" t="s">
        <v>50</v>
      </c>
      <c r="B54" s="81">
        <v>178893.3</v>
      </c>
      <c r="C54" s="215">
        <v>2</v>
      </c>
      <c r="D54" s="94">
        <v>5.5E-2</v>
      </c>
      <c r="E54" s="92">
        <v>0.01</v>
      </c>
      <c r="F54" s="92">
        <v>4.1000000000000002E-2</v>
      </c>
      <c r="G54" s="92">
        <v>8.3000000000000004E-2</v>
      </c>
      <c r="H54" s="92">
        <v>0.10100000000000001</v>
      </c>
      <c r="I54" s="91">
        <v>2.7E-2</v>
      </c>
      <c r="J54" s="91">
        <v>7.1999999999999995E-2</v>
      </c>
      <c r="L54" s="91">
        <v>0.40200000000000002</v>
      </c>
    </row>
    <row r="55" spans="1:12" ht="15.95" customHeight="1" x14ac:dyDescent="0.25">
      <c r="A55" s="12" t="s">
        <v>51</v>
      </c>
      <c r="B55" s="81">
        <v>436914.5</v>
      </c>
      <c r="C55" s="215">
        <v>2</v>
      </c>
      <c r="D55" s="94">
        <v>1.6E-2</v>
      </c>
      <c r="E55" s="92">
        <v>2E-3</v>
      </c>
      <c r="F55" s="92">
        <v>0.01</v>
      </c>
      <c r="G55" s="92">
        <v>8.1000000000000003E-2</v>
      </c>
      <c r="H55" s="92">
        <v>0.155</v>
      </c>
      <c r="I55" s="91">
        <v>5.1999999999999998E-2</v>
      </c>
      <c r="J55" s="91">
        <v>0.27800000000000002</v>
      </c>
      <c r="L55" s="91">
        <v>0.123</v>
      </c>
    </row>
    <row r="56" spans="1:12" ht="15.95" customHeight="1" x14ac:dyDescent="0.25">
      <c r="A56" s="12" t="s">
        <v>52</v>
      </c>
      <c r="B56" s="81">
        <v>340952</v>
      </c>
      <c r="C56" s="219">
        <v>1</v>
      </c>
      <c r="D56" s="94">
        <v>0.01</v>
      </c>
      <c r="E56" s="92">
        <v>8.9999999999999993E-3</v>
      </c>
      <c r="F56" s="92">
        <v>8.5999999999999993E-2</v>
      </c>
      <c r="G56" s="92">
        <v>0.14599999999999999</v>
      </c>
      <c r="H56" s="92">
        <v>0.13300000000000001</v>
      </c>
      <c r="I56" s="91">
        <v>5.8999999999999997E-2</v>
      </c>
      <c r="J56" s="91">
        <v>0.41199999999999998</v>
      </c>
      <c r="L56" s="91">
        <v>0.10100000000000001</v>
      </c>
    </row>
    <row r="57" spans="1:12" ht="15.95" customHeight="1" x14ac:dyDescent="0.25">
      <c r="A57" s="12" t="s">
        <v>53</v>
      </c>
      <c r="B57" s="81">
        <v>678397.6</v>
      </c>
      <c r="C57" s="215">
        <v>2</v>
      </c>
      <c r="D57" s="94">
        <v>1.4E-2</v>
      </c>
      <c r="E57" s="92">
        <v>1.6E-2</v>
      </c>
      <c r="F57" s="92">
        <v>3.7999999999999999E-2</v>
      </c>
      <c r="G57" s="92">
        <v>8.5999999999999993E-2</v>
      </c>
      <c r="H57" s="92">
        <v>6.6000000000000003E-2</v>
      </c>
      <c r="I57" s="91">
        <v>0.18</v>
      </c>
      <c r="J57" s="91">
        <v>2.1999999999999999E-2</v>
      </c>
      <c r="L57" s="91">
        <v>0.25900000000000001</v>
      </c>
    </row>
    <row r="58" spans="1:12" ht="15.95" customHeight="1" x14ac:dyDescent="0.25">
      <c r="A58" s="12" t="s">
        <v>54</v>
      </c>
      <c r="B58" s="81">
        <v>411316.8</v>
      </c>
      <c r="C58" s="215">
        <v>2</v>
      </c>
      <c r="D58" s="94">
        <v>0.01</v>
      </c>
      <c r="E58" s="92">
        <v>2.9000000000000001E-2</v>
      </c>
      <c r="F58" s="92">
        <v>6.2E-2</v>
      </c>
      <c r="G58" s="92">
        <v>8.2000000000000003E-2</v>
      </c>
      <c r="H58" s="92">
        <v>0.09</v>
      </c>
      <c r="I58" s="91">
        <v>0.161</v>
      </c>
      <c r="J58" s="91">
        <v>5.5E-2</v>
      </c>
      <c r="L58" s="91">
        <v>0.192</v>
      </c>
    </row>
    <row r="59" spans="1:12" ht="15.95" customHeight="1" x14ac:dyDescent="0.25">
      <c r="A59" s="12" t="s">
        <v>55</v>
      </c>
      <c r="B59" s="81">
        <v>476426.8</v>
      </c>
      <c r="C59" s="219">
        <v>1</v>
      </c>
      <c r="D59" s="94">
        <v>3.1E-2</v>
      </c>
      <c r="E59" s="92">
        <v>1E-3</v>
      </c>
      <c r="F59" s="92">
        <v>5.8999999999999997E-2</v>
      </c>
      <c r="G59" s="92">
        <v>0.13400000000000001</v>
      </c>
      <c r="H59" s="92">
        <v>0.14199999999999999</v>
      </c>
      <c r="I59" s="91">
        <v>9.9000000000000005E-2</v>
      </c>
      <c r="J59" s="91">
        <v>0.313</v>
      </c>
      <c r="L59" s="91">
        <v>0.25800000000000001</v>
      </c>
    </row>
    <row r="60" spans="1:12" ht="15.95" customHeight="1" x14ac:dyDescent="0.25">
      <c r="A60" s="12" t="s">
        <v>56</v>
      </c>
      <c r="B60" s="81">
        <v>18413.53</v>
      </c>
      <c r="C60" s="219">
        <v>1</v>
      </c>
      <c r="D60" s="94">
        <v>2E-3</v>
      </c>
      <c r="E60" s="92">
        <v>0</v>
      </c>
      <c r="F60" s="92">
        <v>0.183</v>
      </c>
      <c r="G60" s="92">
        <v>0.18099999999999999</v>
      </c>
      <c r="H60" s="92">
        <v>0.109</v>
      </c>
      <c r="I60" s="91">
        <v>4.8000000000000001E-2</v>
      </c>
      <c r="J60" s="91">
        <v>0.82399999999999995</v>
      </c>
      <c r="L60" s="91"/>
    </row>
    <row r="61" spans="1:12" ht="15.95" customHeight="1" x14ac:dyDescent="0.25">
      <c r="A61" s="12" t="s">
        <v>57</v>
      </c>
      <c r="B61" s="81">
        <v>361787.3</v>
      </c>
      <c r="C61" s="275">
        <v>6</v>
      </c>
      <c r="D61" s="94">
        <v>3.5999999999999997E-2</v>
      </c>
      <c r="E61" s="92">
        <v>0.318</v>
      </c>
      <c r="F61" s="92">
        <v>0.60199999999999998</v>
      </c>
      <c r="G61" s="92">
        <v>0.36499999999999999</v>
      </c>
      <c r="H61" s="92">
        <v>0.245</v>
      </c>
      <c r="I61" s="91">
        <v>2.3E-2</v>
      </c>
      <c r="J61" s="91">
        <v>0.311</v>
      </c>
      <c r="L61" s="91">
        <v>0.443</v>
      </c>
    </row>
    <row r="62" spans="1:12" ht="15.95" customHeight="1" x14ac:dyDescent="0.25">
      <c r="A62" s="12" t="s">
        <v>58</v>
      </c>
      <c r="B62" s="81">
        <v>236629.6</v>
      </c>
      <c r="C62" s="215">
        <v>2</v>
      </c>
      <c r="D62" s="94">
        <v>1.9E-2</v>
      </c>
      <c r="E62" s="92">
        <v>0</v>
      </c>
      <c r="F62" s="92">
        <v>0</v>
      </c>
      <c r="G62" s="92">
        <v>0.14899999999999999</v>
      </c>
      <c r="H62" s="92">
        <v>8.4000000000000005E-2</v>
      </c>
      <c r="I62" s="91">
        <v>0.153</v>
      </c>
      <c r="J62" s="91">
        <v>1.7000000000000001E-2</v>
      </c>
      <c r="L62" s="91">
        <v>0.255</v>
      </c>
    </row>
    <row r="63" spans="1:12" ht="15.95" customHeight="1" x14ac:dyDescent="0.25">
      <c r="A63" s="12" t="s">
        <v>59</v>
      </c>
      <c r="B63" s="81">
        <v>182007.6</v>
      </c>
      <c r="C63" s="215">
        <v>2</v>
      </c>
      <c r="D63" s="94">
        <v>0</v>
      </c>
      <c r="E63" s="92">
        <v>0</v>
      </c>
      <c r="F63" s="92">
        <v>0</v>
      </c>
      <c r="G63" s="92">
        <v>3.7999999999999999E-2</v>
      </c>
      <c r="H63" s="92">
        <v>0.13200000000000001</v>
      </c>
      <c r="I63" s="91">
        <v>0.15</v>
      </c>
      <c r="J63" s="91">
        <v>6.9000000000000006E-2</v>
      </c>
      <c r="L63" s="91">
        <v>0.13900000000000001</v>
      </c>
    </row>
    <row r="64" spans="1:12" ht="15.95" customHeight="1" x14ac:dyDescent="0.25">
      <c r="A64" s="12" t="s">
        <v>60</v>
      </c>
      <c r="B64" s="81">
        <v>271937.2</v>
      </c>
      <c r="C64" s="219">
        <v>1</v>
      </c>
      <c r="D64" s="94">
        <v>1E-3</v>
      </c>
      <c r="E64" s="92">
        <v>0</v>
      </c>
      <c r="F64" s="92">
        <v>2.5000000000000001E-2</v>
      </c>
      <c r="G64" s="92">
        <v>0.20399999999999999</v>
      </c>
      <c r="H64" s="92">
        <v>0.13400000000000001</v>
      </c>
      <c r="I64" s="91">
        <v>5.8999999999999997E-2</v>
      </c>
      <c r="J64" s="91">
        <v>0.40600000000000003</v>
      </c>
      <c r="L64" s="91">
        <v>0.14099999999999999</v>
      </c>
    </row>
    <row r="65" spans="1:12" ht="15.95" customHeight="1" x14ac:dyDescent="0.25">
      <c r="A65" s="12" t="s">
        <v>61</v>
      </c>
      <c r="B65" s="81">
        <v>313319</v>
      </c>
      <c r="C65" s="272">
        <v>5</v>
      </c>
      <c r="D65" s="94">
        <v>0.14899999999999999</v>
      </c>
      <c r="E65" s="92">
        <v>1.4999999999999999E-2</v>
      </c>
      <c r="F65" s="92">
        <v>0.245</v>
      </c>
      <c r="G65" s="92">
        <v>0.34699999999999998</v>
      </c>
      <c r="H65" s="92">
        <v>0.35399999999999998</v>
      </c>
      <c r="I65" s="91">
        <v>0.40899999999999997</v>
      </c>
      <c r="J65" s="91">
        <v>3.0000000000000001E-3</v>
      </c>
      <c r="L65" s="91">
        <v>0.35599999999999998</v>
      </c>
    </row>
    <row r="66" spans="1:12" ht="15.95" customHeight="1" x14ac:dyDescent="0.25">
      <c r="A66" s="12" t="s">
        <v>62</v>
      </c>
      <c r="B66" s="81">
        <v>876827.5</v>
      </c>
      <c r="C66" s="217">
        <v>4</v>
      </c>
      <c r="D66" s="94">
        <v>4.7E-2</v>
      </c>
      <c r="E66" s="92">
        <v>1.2999999999999999E-2</v>
      </c>
      <c r="F66" s="92">
        <v>0.17199999999999999</v>
      </c>
      <c r="G66" s="92">
        <v>0.184</v>
      </c>
      <c r="H66" s="92">
        <v>0.221</v>
      </c>
      <c r="I66" s="91">
        <v>0.26700000000000002</v>
      </c>
      <c r="J66" s="91">
        <v>2.5000000000000001E-2</v>
      </c>
      <c r="L66" s="91">
        <v>0.379</v>
      </c>
    </row>
    <row r="67" spans="1:12" ht="15.95" customHeight="1" x14ac:dyDescent="0.25">
      <c r="A67" s="12" t="s">
        <v>63</v>
      </c>
      <c r="B67" s="81">
        <v>502540</v>
      </c>
      <c r="C67" s="215">
        <v>2</v>
      </c>
      <c r="D67" s="94">
        <v>5.1999999999999998E-2</v>
      </c>
      <c r="E67" s="92">
        <v>1E-3</v>
      </c>
      <c r="F67" s="92">
        <v>3.4000000000000002E-2</v>
      </c>
      <c r="G67" s="92">
        <v>0.11799999999999999</v>
      </c>
      <c r="H67" s="92">
        <v>0.22600000000000001</v>
      </c>
      <c r="I67" s="91">
        <v>7.8E-2</v>
      </c>
      <c r="J67" s="91">
        <v>0.222</v>
      </c>
      <c r="L67" s="91">
        <v>0.55800000000000005</v>
      </c>
    </row>
    <row r="68" spans="1:12" ht="15.95" customHeight="1" x14ac:dyDescent="0.25">
      <c r="A68" s="12" t="s">
        <v>64</v>
      </c>
      <c r="B68" s="81">
        <v>308144.90000000002</v>
      </c>
      <c r="C68" s="215">
        <v>2</v>
      </c>
      <c r="D68" s="94">
        <v>2.3E-2</v>
      </c>
      <c r="E68" s="92">
        <v>8.9999999999999993E-3</v>
      </c>
      <c r="F68" s="92">
        <v>0.16700000000000001</v>
      </c>
      <c r="G68" s="92">
        <v>0.218</v>
      </c>
      <c r="H68" s="92">
        <v>0.19</v>
      </c>
      <c r="I68" s="91">
        <v>9.2999999999999999E-2</v>
      </c>
      <c r="J68" s="91">
        <v>0.14599999999999999</v>
      </c>
      <c r="L68" s="91">
        <v>0.38300000000000001</v>
      </c>
    </row>
    <row r="69" spans="1:12" ht="15.95" customHeight="1" x14ac:dyDescent="0.25">
      <c r="A69" s="12" t="s">
        <v>65</v>
      </c>
      <c r="B69" s="81">
        <v>582467.9</v>
      </c>
      <c r="C69" s="219">
        <v>1</v>
      </c>
      <c r="D69" s="94">
        <v>2.1999999999999999E-2</v>
      </c>
      <c r="E69" s="92">
        <v>8.0000000000000002E-3</v>
      </c>
      <c r="F69" s="92">
        <v>1.7999999999999999E-2</v>
      </c>
      <c r="G69" s="92">
        <v>0.22700000000000001</v>
      </c>
      <c r="H69" s="92">
        <v>0.311</v>
      </c>
      <c r="I69" s="91">
        <v>2.9000000000000001E-2</v>
      </c>
      <c r="J69" s="91">
        <v>0.54800000000000004</v>
      </c>
      <c r="L69" s="91">
        <v>0.129</v>
      </c>
    </row>
    <row r="70" spans="1:12" ht="15.95" customHeight="1" x14ac:dyDescent="0.25">
      <c r="A70" s="12" t="s">
        <v>66</v>
      </c>
      <c r="B70" s="81">
        <v>188258.9</v>
      </c>
      <c r="C70" s="272">
        <v>5</v>
      </c>
      <c r="D70" s="94">
        <v>5.7000000000000002E-2</v>
      </c>
      <c r="E70" s="92">
        <v>0.20799999999999999</v>
      </c>
      <c r="F70" s="92">
        <v>0.495</v>
      </c>
      <c r="G70" s="92">
        <v>0.26800000000000002</v>
      </c>
      <c r="H70" s="92">
        <v>0.496</v>
      </c>
      <c r="I70" s="91">
        <v>7.4999999999999997E-2</v>
      </c>
      <c r="J70" s="91">
        <v>0.13200000000000001</v>
      </c>
      <c r="L70" s="91">
        <v>0.53200000000000003</v>
      </c>
    </row>
    <row r="71" spans="1:12" ht="15.95" customHeight="1" x14ac:dyDescent="0.25">
      <c r="A71" s="12" t="s">
        <v>67</v>
      </c>
      <c r="B71" s="81">
        <v>378860.2</v>
      </c>
      <c r="C71" s="272">
        <v>5</v>
      </c>
      <c r="D71" s="94">
        <v>0.307</v>
      </c>
      <c r="E71" s="92">
        <v>6.0000000000000001E-3</v>
      </c>
      <c r="F71" s="92">
        <v>0.379</v>
      </c>
      <c r="G71" s="92">
        <v>0.24299999999999999</v>
      </c>
      <c r="H71" s="92">
        <v>0.28000000000000003</v>
      </c>
      <c r="I71" s="91">
        <v>0.218</v>
      </c>
      <c r="J71" s="91">
        <v>0.14199999999999999</v>
      </c>
      <c r="L71" s="91">
        <v>0.30099999999999999</v>
      </c>
    </row>
    <row r="72" spans="1:12" ht="15.95" customHeight="1" x14ac:dyDescent="0.25">
      <c r="A72" s="12" t="s">
        <v>68</v>
      </c>
      <c r="B72" s="81">
        <v>422105.5</v>
      </c>
      <c r="C72" s="272">
        <v>5</v>
      </c>
      <c r="D72" s="94">
        <v>0.27200000000000002</v>
      </c>
      <c r="E72" s="92">
        <v>0.10199999999999999</v>
      </c>
      <c r="F72" s="92">
        <v>0.57299999999999995</v>
      </c>
      <c r="G72" s="92">
        <v>0.32100000000000001</v>
      </c>
      <c r="H72" s="92">
        <v>0.33500000000000002</v>
      </c>
      <c r="I72" s="91">
        <v>0.379</v>
      </c>
      <c r="J72" s="91">
        <v>0.125</v>
      </c>
      <c r="L72" s="91">
        <v>0.50900000000000001</v>
      </c>
    </row>
    <row r="73" spans="1:12" ht="15.95" customHeight="1" x14ac:dyDescent="0.25">
      <c r="A73" s="12" t="s">
        <v>69</v>
      </c>
      <c r="B73" s="81">
        <v>54111.23</v>
      </c>
      <c r="C73" s="215">
        <v>2</v>
      </c>
      <c r="D73" s="94">
        <v>0.23599999999999999</v>
      </c>
      <c r="E73" s="92">
        <v>6.9000000000000006E-2</v>
      </c>
      <c r="F73" s="92">
        <v>0.32700000000000001</v>
      </c>
      <c r="G73" s="92">
        <v>0.17499999999999999</v>
      </c>
      <c r="H73" s="92">
        <v>0.25</v>
      </c>
      <c r="I73" s="91">
        <v>3.6999999999999998E-2</v>
      </c>
      <c r="J73" s="91">
        <v>0.42099999999999999</v>
      </c>
      <c r="L73" s="91">
        <v>0</v>
      </c>
    </row>
    <row r="74" spans="1:12" ht="15.95" customHeight="1" x14ac:dyDescent="0.25">
      <c r="A74" s="12" t="s">
        <v>70</v>
      </c>
      <c r="B74" s="81">
        <v>116887.5</v>
      </c>
      <c r="C74" s="217">
        <v>4</v>
      </c>
      <c r="D74" s="94">
        <v>4.0000000000000001E-3</v>
      </c>
      <c r="E74" s="92">
        <v>0</v>
      </c>
      <c r="F74" s="92">
        <v>9.1999999999999998E-2</v>
      </c>
      <c r="G74" s="92">
        <v>0.1</v>
      </c>
      <c r="H74" s="92">
        <v>0.153</v>
      </c>
      <c r="I74" s="91">
        <v>0.26800000000000002</v>
      </c>
      <c r="J74" s="91">
        <v>5.0999999999999997E-2</v>
      </c>
      <c r="L74" s="91">
        <v>0.32200000000000001</v>
      </c>
    </row>
    <row r="75" spans="1:12" ht="15.95" customHeight="1" x14ac:dyDescent="0.25">
      <c r="A75" s="12" t="s">
        <v>71</v>
      </c>
      <c r="B75" s="81">
        <v>174611.4</v>
      </c>
      <c r="C75" s="217">
        <v>4</v>
      </c>
      <c r="D75" s="94">
        <v>0.154</v>
      </c>
      <c r="E75" s="92">
        <v>0</v>
      </c>
      <c r="F75" s="92">
        <v>0.06</v>
      </c>
      <c r="G75" s="92">
        <v>3.3000000000000002E-2</v>
      </c>
      <c r="H75" s="92">
        <v>0.15</v>
      </c>
      <c r="I75" s="91">
        <v>0.78200000000000003</v>
      </c>
      <c r="J75" s="91">
        <v>9.6000000000000002E-2</v>
      </c>
      <c r="L75" s="91">
        <v>0.83</v>
      </c>
    </row>
    <row r="76" spans="1:12" ht="15.95" customHeight="1" x14ac:dyDescent="0.25">
      <c r="A76" s="12" t="s">
        <v>72</v>
      </c>
      <c r="B76" s="81">
        <v>578521.69999999995</v>
      </c>
      <c r="C76" s="272">
        <v>5</v>
      </c>
      <c r="D76" s="94">
        <v>0.223</v>
      </c>
      <c r="E76" s="92">
        <v>5.0999999999999997E-2</v>
      </c>
      <c r="F76" s="92">
        <v>0.40600000000000003</v>
      </c>
      <c r="G76" s="92">
        <v>0.23400000000000001</v>
      </c>
      <c r="H76" s="92">
        <v>0.34899999999999998</v>
      </c>
      <c r="I76" s="91">
        <v>0.753</v>
      </c>
      <c r="J76" s="91">
        <v>6.0999999999999999E-2</v>
      </c>
      <c r="L76" s="91">
        <v>0.55400000000000005</v>
      </c>
    </row>
    <row r="77" spans="1:12" ht="15.95" customHeight="1" x14ac:dyDescent="0.25">
      <c r="A77" s="12" t="s">
        <v>73</v>
      </c>
      <c r="B77" s="81">
        <v>428033.3</v>
      </c>
      <c r="C77" s="217">
        <v>4</v>
      </c>
      <c r="D77" s="94">
        <v>5.6000000000000001E-2</v>
      </c>
      <c r="E77" s="92">
        <v>4.5999999999999999E-2</v>
      </c>
      <c r="F77" s="92">
        <v>9.1999999999999998E-2</v>
      </c>
      <c r="G77" s="92">
        <v>0.16800000000000001</v>
      </c>
      <c r="H77" s="92">
        <v>0.19700000000000001</v>
      </c>
      <c r="I77" s="91">
        <v>0.28499999999999998</v>
      </c>
      <c r="J77" s="91">
        <v>0.59499999999999997</v>
      </c>
      <c r="L77" s="91">
        <v>0.53</v>
      </c>
    </row>
    <row r="78" spans="1:12" ht="15.95" customHeight="1" x14ac:dyDescent="0.25">
      <c r="A78" s="12" t="s">
        <v>74</v>
      </c>
      <c r="B78" s="81">
        <v>223103.6</v>
      </c>
      <c r="C78" s="272">
        <v>5</v>
      </c>
      <c r="D78" s="94">
        <v>0.158</v>
      </c>
      <c r="E78" s="92">
        <v>0.23</v>
      </c>
      <c r="F78" s="92">
        <v>0.503</v>
      </c>
      <c r="G78" s="92">
        <v>0.28599999999999998</v>
      </c>
      <c r="H78" s="92">
        <v>0.25900000000000001</v>
      </c>
      <c r="I78" s="91">
        <v>0.156</v>
      </c>
      <c r="J78" s="91">
        <v>0.13400000000000001</v>
      </c>
      <c r="L78" s="91">
        <v>0.45500000000000002</v>
      </c>
    </row>
    <row r="79" spans="1:12" ht="15.95" customHeight="1" x14ac:dyDescent="0.25">
      <c r="A79" s="12" t="s">
        <v>75</v>
      </c>
      <c r="B79" s="81">
        <v>1305007</v>
      </c>
      <c r="C79" s="217">
        <v>4</v>
      </c>
      <c r="D79" s="94">
        <v>0.104</v>
      </c>
      <c r="E79" s="92">
        <v>2.1999999999999999E-2</v>
      </c>
      <c r="F79" s="92">
        <v>0.16900000000000001</v>
      </c>
      <c r="G79" s="92">
        <v>0.11799999999999999</v>
      </c>
      <c r="H79" s="92">
        <v>0.13400000000000001</v>
      </c>
      <c r="I79" s="91">
        <v>0.39</v>
      </c>
      <c r="J79" s="91">
        <v>1.7999999999999999E-2</v>
      </c>
      <c r="L79" s="91">
        <v>0.56799999999999995</v>
      </c>
    </row>
    <row r="80" spans="1:12" ht="15.95" customHeight="1" x14ac:dyDescent="0.25">
      <c r="A80" s="12" t="s">
        <v>76</v>
      </c>
      <c r="B80" s="81">
        <v>33365.43</v>
      </c>
      <c r="C80" s="217">
        <v>4</v>
      </c>
      <c r="D80" s="94">
        <v>4.7E-2</v>
      </c>
      <c r="E80" s="92">
        <v>0.13800000000000001</v>
      </c>
      <c r="F80" s="92">
        <v>0.24</v>
      </c>
      <c r="G80" s="92">
        <v>0.17</v>
      </c>
      <c r="H80" s="92">
        <v>0.373</v>
      </c>
      <c r="I80" s="91">
        <v>0.26700000000000002</v>
      </c>
      <c r="J80" s="91">
        <v>9.2999999999999999E-2</v>
      </c>
      <c r="L80" s="91">
        <v>0.47099999999999997</v>
      </c>
    </row>
    <row r="81" spans="1:12" ht="15.95" customHeight="1" x14ac:dyDescent="0.25">
      <c r="A81" s="12" t="s">
        <v>77</v>
      </c>
      <c r="B81" s="81">
        <v>179883.8</v>
      </c>
      <c r="C81" s="215">
        <v>2</v>
      </c>
      <c r="D81" s="94">
        <v>7.1999999999999995E-2</v>
      </c>
      <c r="E81" s="92">
        <v>0</v>
      </c>
      <c r="F81" s="92">
        <v>0.17599999999999999</v>
      </c>
      <c r="G81" s="92">
        <v>0.106</v>
      </c>
      <c r="H81" s="92">
        <v>0.20499999999999999</v>
      </c>
      <c r="I81" s="91">
        <v>0.13500000000000001</v>
      </c>
      <c r="J81" s="91">
        <v>0.40500000000000003</v>
      </c>
      <c r="L81" s="91">
        <v>0.42099999999999999</v>
      </c>
    </row>
    <row r="82" spans="1:12" ht="15.95" customHeight="1" x14ac:dyDescent="0.25">
      <c r="A82" s="12" t="s">
        <v>78</v>
      </c>
      <c r="B82" s="81">
        <v>277887.09999999998</v>
      </c>
      <c r="C82" s="217">
        <v>4</v>
      </c>
      <c r="D82" s="94">
        <v>8.8999999999999996E-2</v>
      </c>
      <c r="E82" s="92">
        <v>4.3999999999999997E-2</v>
      </c>
      <c r="F82" s="92">
        <v>0.251</v>
      </c>
      <c r="G82" s="92">
        <v>0.16</v>
      </c>
      <c r="H82" s="92">
        <v>0.25</v>
      </c>
      <c r="I82" s="91">
        <v>0.27700000000000002</v>
      </c>
      <c r="J82" s="91">
        <v>0.185</v>
      </c>
      <c r="L82" s="91">
        <v>0.67300000000000004</v>
      </c>
    </row>
    <row r="83" spans="1:12" ht="15.95" customHeight="1" x14ac:dyDescent="0.25">
      <c r="A83" s="12" t="s">
        <v>79</v>
      </c>
      <c r="B83" s="81">
        <v>737216.7</v>
      </c>
      <c r="C83" s="275">
        <v>6</v>
      </c>
      <c r="D83" s="94">
        <v>8.5000000000000006E-2</v>
      </c>
      <c r="E83" s="92">
        <v>0.113</v>
      </c>
      <c r="F83" s="92">
        <v>0.54600000000000004</v>
      </c>
      <c r="G83" s="92">
        <v>0.27400000000000002</v>
      </c>
      <c r="H83" s="92">
        <v>0.19500000000000001</v>
      </c>
      <c r="I83" s="91">
        <v>0.30099999999999999</v>
      </c>
      <c r="J83" s="91">
        <v>2.3E-2</v>
      </c>
      <c r="L83" s="91">
        <v>0.28599999999999998</v>
      </c>
    </row>
    <row r="84" spans="1:12" ht="15.95" customHeight="1" x14ac:dyDescent="0.25">
      <c r="A84" s="12" t="s">
        <v>80</v>
      </c>
      <c r="B84" s="81">
        <v>547528.4</v>
      </c>
      <c r="C84" s="275">
        <v>6</v>
      </c>
      <c r="D84" s="94">
        <v>2.5000000000000001E-2</v>
      </c>
      <c r="E84" s="92">
        <v>0.159</v>
      </c>
      <c r="F84" s="92">
        <v>0.52400000000000002</v>
      </c>
      <c r="G84" s="92">
        <v>0.34899999999999998</v>
      </c>
      <c r="H84" s="92">
        <v>0.13100000000000001</v>
      </c>
      <c r="I84" s="91">
        <v>0.251</v>
      </c>
      <c r="J84" s="91">
        <v>8.3000000000000004E-2</v>
      </c>
      <c r="L84" s="91">
        <v>0.17100000000000001</v>
      </c>
    </row>
    <row r="85" spans="1:12" ht="15.95" customHeight="1" x14ac:dyDescent="0.25">
      <c r="A85" s="12" t="s">
        <v>81</v>
      </c>
      <c r="B85" s="81">
        <v>212126.1</v>
      </c>
      <c r="C85" s="275">
        <v>6</v>
      </c>
      <c r="D85" s="94">
        <v>8.9999999999999993E-3</v>
      </c>
      <c r="E85" s="92">
        <v>9.5000000000000001E-2</v>
      </c>
      <c r="F85" s="92">
        <v>0.19</v>
      </c>
      <c r="G85" s="92">
        <v>0.27400000000000002</v>
      </c>
      <c r="H85" s="92">
        <v>0.13700000000000001</v>
      </c>
      <c r="I85" s="91">
        <v>0.27400000000000002</v>
      </c>
      <c r="J85" s="91">
        <v>0.57999999999999996</v>
      </c>
      <c r="L85" s="91">
        <v>0.35899999999999999</v>
      </c>
    </row>
    <row r="86" spans="1:12" ht="15.95" customHeight="1" thickBot="1" x14ac:dyDescent="0.3">
      <c r="A86" s="12" t="s">
        <v>82</v>
      </c>
      <c r="B86" s="81">
        <v>280324.2</v>
      </c>
      <c r="C86" s="218">
        <v>2</v>
      </c>
      <c r="D86" s="94">
        <v>1.2999999999999999E-2</v>
      </c>
      <c r="E86" s="92">
        <v>1.9E-2</v>
      </c>
      <c r="F86" s="92">
        <v>5.1999999999999998E-2</v>
      </c>
      <c r="G86" s="92">
        <v>0.17399999999999999</v>
      </c>
      <c r="H86" s="92">
        <v>7.3999999999999996E-2</v>
      </c>
      <c r="I86" s="91">
        <v>0.28299999999999997</v>
      </c>
      <c r="J86" s="91">
        <v>4.3999999999999997E-2</v>
      </c>
      <c r="L86" s="91">
        <v>0.36399999999999999</v>
      </c>
    </row>
    <row r="87" spans="1:12" ht="15.95" customHeight="1" thickBot="1" x14ac:dyDescent="0.3">
      <c r="A87" s="12" t="s">
        <v>83</v>
      </c>
      <c r="B87" s="81">
        <v>366191.9</v>
      </c>
      <c r="C87" s="273">
        <v>6</v>
      </c>
      <c r="D87" s="94">
        <v>3.6999999999999998E-2</v>
      </c>
      <c r="E87" s="92">
        <v>1.9E-2</v>
      </c>
      <c r="F87" s="92">
        <v>0.128</v>
      </c>
      <c r="G87" s="92">
        <v>0.16800000000000001</v>
      </c>
      <c r="H87" s="92">
        <v>0.13500000000000001</v>
      </c>
      <c r="I87" s="91">
        <v>0.217</v>
      </c>
      <c r="J87" s="91">
        <v>7.3999999999999996E-2</v>
      </c>
      <c r="L87" s="91">
        <v>0.28599999999999998</v>
      </c>
    </row>
    <row r="88" spans="1:12" ht="15.95" customHeight="1" thickBot="1" x14ac:dyDescent="0.3">
      <c r="A88" s="12" t="s">
        <v>84</v>
      </c>
      <c r="B88" s="81">
        <v>395080.4</v>
      </c>
      <c r="C88" s="220">
        <v>4</v>
      </c>
      <c r="D88" s="94">
        <v>0.21</v>
      </c>
      <c r="E88" s="92">
        <v>4.2999999999999997E-2</v>
      </c>
      <c r="F88" s="92">
        <v>9.9000000000000005E-2</v>
      </c>
      <c r="G88" s="92">
        <v>0.129</v>
      </c>
      <c r="H88" s="92">
        <v>0.108</v>
      </c>
      <c r="I88" s="91">
        <v>0.443</v>
      </c>
      <c r="J88" s="91">
        <v>0.05</v>
      </c>
      <c r="L88" s="91">
        <v>0.57199999999999995</v>
      </c>
    </row>
    <row r="89" spans="1:12" ht="15.95" customHeight="1" thickBot="1" x14ac:dyDescent="0.3">
      <c r="A89" s="12" t="s">
        <v>85</v>
      </c>
      <c r="B89" s="81">
        <v>1089070</v>
      </c>
      <c r="C89" s="218">
        <v>2</v>
      </c>
      <c r="D89" s="94">
        <v>3.7999999999999999E-2</v>
      </c>
      <c r="E89" s="92">
        <v>2E-3</v>
      </c>
      <c r="F89" s="92">
        <v>0.10299999999999999</v>
      </c>
      <c r="G89" s="92">
        <v>0.126</v>
      </c>
      <c r="H89" s="92">
        <v>7.0000000000000007E-2</v>
      </c>
      <c r="I89" s="91">
        <v>0.13</v>
      </c>
      <c r="J89" s="91">
        <v>0.246</v>
      </c>
      <c r="L89" s="91">
        <v>0.48199999999999998</v>
      </c>
    </row>
    <row r="90" spans="1:12" ht="15.95" customHeight="1" thickBot="1" x14ac:dyDescent="0.3">
      <c r="A90" s="12" t="s">
        <v>86</v>
      </c>
      <c r="B90" s="81">
        <v>119673</v>
      </c>
      <c r="C90" s="220">
        <v>4</v>
      </c>
      <c r="D90" s="94">
        <v>6.6000000000000003E-2</v>
      </c>
      <c r="E90" s="92">
        <v>0</v>
      </c>
      <c r="F90" s="92">
        <v>5.5E-2</v>
      </c>
      <c r="G90" s="92">
        <v>0.11600000000000001</v>
      </c>
      <c r="H90" s="92">
        <v>0.121</v>
      </c>
      <c r="I90" s="91">
        <v>0.33100000000000002</v>
      </c>
      <c r="J90" s="91">
        <v>7.8E-2</v>
      </c>
      <c r="L90" s="91">
        <v>0.56200000000000006</v>
      </c>
    </row>
    <row r="91" spans="1:12" ht="15.95" customHeight="1" thickBot="1" x14ac:dyDescent="0.3">
      <c r="A91" s="12" t="s">
        <v>87</v>
      </c>
      <c r="B91" s="81">
        <v>42032.32</v>
      </c>
      <c r="C91" s="273">
        <v>6</v>
      </c>
      <c r="D91" s="94">
        <v>2.5000000000000001E-2</v>
      </c>
      <c r="E91" s="92">
        <v>0</v>
      </c>
      <c r="F91" s="92">
        <v>0.56299999999999994</v>
      </c>
      <c r="G91" s="92">
        <v>0.11600000000000001</v>
      </c>
      <c r="H91" s="92">
        <v>0.19900000000000001</v>
      </c>
      <c r="I91" s="91">
        <v>0.46100000000000002</v>
      </c>
      <c r="J91" s="91">
        <v>0.59699999999999998</v>
      </c>
      <c r="L91" s="91">
        <v>0.745</v>
      </c>
    </row>
    <row r="92" spans="1:12" ht="15.95" customHeight="1" x14ac:dyDescent="0.25">
      <c r="A92" s="12" t="s">
        <v>88</v>
      </c>
      <c r="B92" s="81">
        <v>84944.69</v>
      </c>
      <c r="C92"/>
      <c r="D92" s="94">
        <v>0.04</v>
      </c>
      <c r="E92" s="92">
        <v>3.9E-2</v>
      </c>
      <c r="F92" s="92">
        <v>8.5999999999999993E-2</v>
      </c>
      <c r="G92" s="92">
        <v>8.5999999999999993E-2</v>
      </c>
      <c r="H92" s="92">
        <v>0.27</v>
      </c>
      <c r="I92" s="91">
        <v>0.16600000000000001</v>
      </c>
      <c r="J92" s="91">
        <v>0.17100000000000001</v>
      </c>
      <c r="L92" s="91">
        <v>0.442</v>
      </c>
    </row>
    <row r="93" spans="1:12" ht="14.1" customHeight="1" x14ac:dyDescent="0.25">
      <c r="A93" s="18"/>
      <c r="B93" s="65"/>
      <c r="C93" s="72"/>
      <c r="D93" s="119"/>
      <c r="E93" s="119"/>
      <c r="F93" s="119"/>
      <c r="G93" s="119"/>
      <c r="H93" s="119"/>
      <c r="I93" s="100"/>
      <c r="J93" s="100"/>
      <c r="L93" s="100"/>
    </row>
    <row r="94" spans="1:12" ht="14.1" customHeight="1" x14ac:dyDescent="0.25">
      <c r="A94" s="9" t="s">
        <v>110</v>
      </c>
      <c r="B94" s="81"/>
      <c r="C94" s="73"/>
      <c r="D94" s="109">
        <f>_xlfn.QUARTILE.INC(D5:D92,1)</f>
        <v>4.7499999999999999E-3</v>
      </c>
      <c r="E94" s="109">
        <f t="shared" ref="E94:J94" si="0">_xlfn.QUARTILE.INC(E5:E92,1)</f>
        <v>2E-3</v>
      </c>
      <c r="F94" s="109">
        <f t="shared" si="0"/>
        <v>4.0250000000000001E-2</v>
      </c>
      <c r="G94" s="109">
        <f t="shared" si="0"/>
        <v>9.1749999999999998E-2</v>
      </c>
      <c r="H94" s="109">
        <f t="shared" si="0"/>
        <v>0.10775</v>
      </c>
      <c r="I94" s="108">
        <f t="shared" si="0"/>
        <v>3.6999999999999998E-2</v>
      </c>
      <c r="J94" s="108">
        <f t="shared" si="0"/>
        <v>3.6499999999999998E-2</v>
      </c>
      <c r="L94" s="108">
        <f>_xlfn.QUARTILE.INC(L5:L92,1)</f>
        <v>0.26800000000000002</v>
      </c>
    </row>
    <row r="95" spans="1:12" ht="14.1" customHeight="1" x14ac:dyDescent="0.25">
      <c r="A95" s="9" t="s">
        <v>111</v>
      </c>
      <c r="B95" s="81"/>
      <c r="C95" s="73"/>
      <c r="D95" s="109">
        <f>MEDIAN(D5:D92)</f>
        <v>1.7000000000000001E-2</v>
      </c>
      <c r="E95" s="109">
        <f t="shared" ref="E95:J95" si="1">MEDIAN(E5:E92)</f>
        <v>1.9E-2</v>
      </c>
      <c r="F95" s="109">
        <f t="shared" si="1"/>
        <v>9.4E-2</v>
      </c>
      <c r="G95" s="109">
        <f t="shared" si="1"/>
        <v>0.13400000000000001</v>
      </c>
      <c r="H95" s="109">
        <f t="shared" si="1"/>
        <v>0.16949999999999998</v>
      </c>
      <c r="I95" s="108">
        <f t="shared" si="1"/>
        <v>8.5999999999999993E-2</v>
      </c>
      <c r="J95" s="108">
        <f t="shared" si="1"/>
        <v>6.6000000000000003E-2</v>
      </c>
      <c r="L95" s="108">
        <f>MEDIAN(L5:L92)</f>
        <v>0.43149999999999999</v>
      </c>
    </row>
    <row r="96" spans="1:12" ht="14.1" customHeight="1" x14ac:dyDescent="0.25">
      <c r="A96" s="9" t="s">
        <v>113</v>
      </c>
      <c r="B96" s="81"/>
      <c r="C96" s="73"/>
      <c r="D96" s="109">
        <f>_xlfn.QUARTILE.INC(D5:D92,3)</f>
        <v>4.1750000000000002E-2</v>
      </c>
      <c r="E96" s="109">
        <f t="shared" ref="E96:J96" si="2">_xlfn.QUARTILE.INC(E5:E92,3)</f>
        <v>8.8249999999999995E-2</v>
      </c>
      <c r="F96" s="109">
        <f t="shared" si="2"/>
        <v>0.19725000000000001</v>
      </c>
      <c r="G96" s="109">
        <f t="shared" si="2"/>
        <v>0.19350000000000001</v>
      </c>
      <c r="H96" s="109">
        <f t="shared" si="2"/>
        <v>0.25175000000000003</v>
      </c>
      <c r="I96" s="108">
        <f t="shared" si="2"/>
        <v>0.18925</v>
      </c>
      <c r="J96" s="108">
        <f t="shared" si="2"/>
        <v>0.19225</v>
      </c>
      <c r="L96" s="108">
        <f>_xlfn.QUARTILE.INC(L5:L92,3)</f>
        <v>0.53725000000000001</v>
      </c>
    </row>
    <row r="97" spans="1:12" s="45" customFormat="1" ht="14.1" customHeight="1" x14ac:dyDescent="0.25">
      <c r="A97" s="54"/>
      <c r="B97" s="65"/>
      <c r="C97" s="73"/>
      <c r="D97" s="76"/>
      <c r="E97" s="76"/>
      <c r="F97" s="76"/>
      <c r="G97" s="76"/>
      <c r="H97" s="76"/>
      <c r="I97" s="76"/>
      <c r="J97" s="76"/>
      <c r="K97"/>
      <c r="L97" s="76"/>
    </row>
    <row r="98" spans="1:12" ht="14.1" customHeight="1" x14ac:dyDescent="0.25">
      <c r="A98" s="9" t="s">
        <v>157</v>
      </c>
      <c r="B98" s="81">
        <v>23803912</v>
      </c>
      <c r="C98" s="72"/>
      <c r="D98" s="74">
        <v>5.6000000000000001E-2</v>
      </c>
      <c r="E98" s="74">
        <v>0.05</v>
      </c>
      <c r="F98" s="74">
        <v>0.157</v>
      </c>
      <c r="G98" s="74">
        <v>0.16900000000000001</v>
      </c>
      <c r="H98" s="74">
        <v>0.191</v>
      </c>
      <c r="I98" s="74">
        <v>0.18</v>
      </c>
      <c r="J98" s="74">
        <v>0.16500000000000001</v>
      </c>
      <c r="L98" s="74">
        <v>0.44400000000000001</v>
      </c>
    </row>
    <row r="99" spans="1:12" s="45" customFormat="1" ht="14.1" customHeight="1" x14ac:dyDescent="0.25">
      <c r="A99" s="54"/>
      <c r="B99" s="54"/>
      <c r="D99" s="58"/>
      <c r="E99" s="58"/>
      <c r="F99" s="58"/>
      <c r="G99" s="58"/>
      <c r="H99" s="58"/>
      <c r="I99" s="62"/>
      <c r="J99" s="62"/>
      <c r="K99"/>
    </row>
    <row r="100" spans="1:12" ht="33.75" customHeight="1" x14ac:dyDescent="0.25">
      <c r="A100" s="26" t="s">
        <v>177</v>
      </c>
      <c r="B100" s="6"/>
      <c r="D100" s="59" t="s">
        <v>114</v>
      </c>
      <c r="E100" s="59" t="s">
        <v>107</v>
      </c>
      <c r="F100" s="59" t="s">
        <v>108</v>
      </c>
      <c r="G100" s="59" t="s">
        <v>117</v>
      </c>
      <c r="H100" s="59" t="s">
        <v>115</v>
      </c>
      <c r="I100" s="59" t="s">
        <v>165</v>
      </c>
      <c r="J100" s="59" t="s">
        <v>164</v>
      </c>
      <c r="L100" s="59" t="s">
        <v>166</v>
      </c>
    </row>
    <row r="101" spans="1:12" ht="14.1" customHeight="1" x14ac:dyDescent="0.25">
      <c r="A101" s="9" t="s">
        <v>171</v>
      </c>
      <c r="B101" s="6"/>
      <c r="D101" s="86">
        <f>AVERAGEIF($C$5:$C$92,"=1",D5:D92)</f>
        <v>2.2699999999999998E-2</v>
      </c>
      <c r="E101" s="86">
        <f t="shared" ref="E101:L101" si="3">AVERAGEIF($C$5:$C$92,"=1",E5:E92)</f>
        <v>9.7999999999999997E-3</v>
      </c>
      <c r="F101" s="86">
        <f t="shared" si="3"/>
        <v>8.9200000000000002E-2</v>
      </c>
      <c r="G101" s="86">
        <f t="shared" si="3"/>
        <v>0.1782</v>
      </c>
      <c r="H101" s="86">
        <f t="shared" si="3"/>
        <v>0.19889999999999999</v>
      </c>
      <c r="I101" s="86">
        <f t="shared" si="3"/>
        <v>4.82E-2</v>
      </c>
      <c r="J101" s="86">
        <f t="shared" si="3"/>
        <v>0.50259999999999994</v>
      </c>
      <c r="L101" s="86">
        <f t="shared" si="3"/>
        <v>0.1555</v>
      </c>
    </row>
    <row r="102" spans="1:12" ht="14.1" customHeight="1" x14ac:dyDescent="0.25">
      <c r="A102" s="9" t="s">
        <v>172</v>
      </c>
      <c r="B102" s="6"/>
      <c r="D102" s="86">
        <f>AVERAGEIF($C$5:$C$92,"=2",D5:D92)</f>
        <v>2.5703703703703701E-2</v>
      </c>
      <c r="E102" s="86">
        <f t="shared" ref="E102:L102" si="4">AVERAGEIF($C$5:$C$92,"=2",E5:E92)</f>
        <v>3.1814814814814817E-2</v>
      </c>
      <c r="F102" s="86">
        <f t="shared" si="4"/>
        <v>9.1111111111111129E-2</v>
      </c>
      <c r="G102" s="86">
        <f t="shared" si="4"/>
        <v>0.12029629629629625</v>
      </c>
      <c r="H102" s="86">
        <f t="shared" si="4"/>
        <v>0.13203703703703701</v>
      </c>
      <c r="I102" s="86">
        <f t="shared" si="4"/>
        <v>9.8629629629629623E-2</v>
      </c>
      <c r="J102" s="86">
        <f t="shared" si="4"/>
        <v>0.12003703703703703</v>
      </c>
      <c r="L102" s="86">
        <f t="shared" si="4"/>
        <v>0.31851851851851848</v>
      </c>
    </row>
    <row r="103" spans="1:12" ht="14.1" customHeight="1" x14ac:dyDescent="0.25">
      <c r="A103" s="9" t="s">
        <v>173</v>
      </c>
      <c r="B103" s="6"/>
      <c r="D103" s="86">
        <f>AVERAGEIF($C$5:$C$92,"=3",D5:D92)</f>
        <v>8.4999999999999989E-3</v>
      </c>
      <c r="E103" s="86">
        <f t="shared" ref="E103:L103" si="5">AVERAGEIF($C$5:$C$92,"=3",E5:E92)</f>
        <v>0.10125000000000002</v>
      </c>
      <c r="F103" s="86">
        <f t="shared" si="5"/>
        <v>0.10249999999999999</v>
      </c>
      <c r="G103" s="86">
        <f t="shared" si="5"/>
        <v>0.1603</v>
      </c>
      <c r="H103" s="86">
        <f t="shared" si="5"/>
        <v>0.17770000000000002</v>
      </c>
      <c r="I103" s="86">
        <f t="shared" si="5"/>
        <v>5.2600000000000001E-2</v>
      </c>
      <c r="J103" s="86">
        <f t="shared" si="5"/>
        <v>5.4450000000000012E-2</v>
      </c>
      <c r="L103" s="86">
        <f t="shared" si="5"/>
        <v>0.52672222222222209</v>
      </c>
    </row>
    <row r="104" spans="1:12" ht="14.1" customHeight="1" x14ac:dyDescent="0.25">
      <c r="A104" s="9" t="s">
        <v>174</v>
      </c>
      <c r="B104" s="6"/>
      <c r="D104" s="86">
        <f>AVERAGEIF($C$5:$C$92,"=4",D5:D92)</f>
        <v>5.44375E-2</v>
      </c>
      <c r="E104" s="86">
        <f t="shared" ref="E104:L104" si="6">AVERAGEIF($C$5:$C$92,"=4",E5:E92)</f>
        <v>2.7499999999999997E-2</v>
      </c>
      <c r="F104" s="86">
        <f t="shared" si="6"/>
        <v>0.11456249999999998</v>
      </c>
      <c r="G104" s="86">
        <f t="shared" si="6"/>
        <v>0.1140625</v>
      </c>
      <c r="H104" s="86">
        <f t="shared" si="6"/>
        <v>0.18856250000000002</v>
      </c>
      <c r="I104" s="86">
        <f t="shared" si="6"/>
        <v>0.27537500000000004</v>
      </c>
      <c r="J104" s="86">
        <f t="shared" si="6"/>
        <v>8.5750000000000007E-2</v>
      </c>
      <c r="L104" s="86">
        <f t="shared" si="6"/>
        <v>0.54418749999999994</v>
      </c>
    </row>
    <row r="105" spans="1:12" ht="14.1" customHeight="1" x14ac:dyDescent="0.25">
      <c r="A105" s="9" t="s">
        <v>175</v>
      </c>
      <c r="B105" s="6"/>
      <c r="D105" s="86">
        <f>AVERAGEIF($C$5:$C$92,"=5",D5:D92)</f>
        <v>0.18200000000000002</v>
      </c>
      <c r="E105" s="86">
        <f t="shared" ref="E105:L105" si="7">AVERAGEIF($C$5:$C$92,"=5",E5:E92)</f>
        <v>0.10162500000000001</v>
      </c>
      <c r="F105" s="86">
        <f t="shared" si="7"/>
        <v>0.40675</v>
      </c>
      <c r="G105" s="86">
        <f t="shared" si="7"/>
        <v>0.27599999999999997</v>
      </c>
      <c r="H105" s="86">
        <f t="shared" si="7"/>
        <v>0.38250000000000001</v>
      </c>
      <c r="I105" s="86">
        <f t="shared" si="7"/>
        <v>0.28175</v>
      </c>
      <c r="J105" s="86">
        <f t="shared" si="7"/>
        <v>0.12912499999999999</v>
      </c>
      <c r="L105" s="86">
        <f t="shared" si="7"/>
        <v>0.49624999999999997</v>
      </c>
    </row>
    <row r="106" spans="1:12" ht="14.1" customHeight="1" x14ac:dyDescent="0.25">
      <c r="A106" s="9" t="s">
        <v>179</v>
      </c>
      <c r="D106" s="86">
        <f>AVERAGEIF($C$5:$C$92,"=6",D5:D92)</f>
        <v>3.6166666666666666E-2</v>
      </c>
      <c r="E106" s="86">
        <f t="shared" ref="E106:L106" si="8">AVERAGEIF($C$5:$C$92,"=6",E5:E92)</f>
        <v>0.11733333333333333</v>
      </c>
      <c r="F106" s="86">
        <f t="shared" si="8"/>
        <v>0.42549999999999999</v>
      </c>
      <c r="G106" s="86">
        <f t="shared" si="8"/>
        <v>0.25766666666666665</v>
      </c>
      <c r="H106" s="86">
        <f t="shared" si="8"/>
        <v>0.17366666666666666</v>
      </c>
      <c r="I106" s="86">
        <f t="shared" si="8"/>
        <v>0.2545</v>
      </c>
      <c r="J106" s="86">
        <f t="shared" si="8"/>
        <v>0.27799999999999997</v>
      </c>
      <c r="K106" s="6"/>
      <c r="L106" s="86">
        <f t="shared" si="8"/>
        <v>0.38166666666666665</v>
      </c>
    </row>
    <row r="109" spans="1:12" ht="14.1" customHeight="1" x14ac:dyDescent="0.25">
      <c r="B109" s="206" t="s">
        <v>181</v>
      </c>
      <c r="C109" s="62" t="s">
        <v>355</v>
      </c>
    </row>
    <row r="110" spans="1:12" ht="14.1" customHeight="1" x14ac:dyDescent="0.25">
      <c r="C110" s="153" t="s">
        <v>327</v>
      </c>
    </row>
    <row r="111" spans="1:12" ht="14.1" customHeight="1" x14ac:dyDescent="0.25">
      <c r="C111" s="153" t="s">
        <v>198</v>
      </c>
      <c r="D111" s="140"/>
    </row>
    <row r="112" spans="1:12" ht="14.1" customHeight="1" x14ac:dyDescent="0.25">
      <c r="B112" s="207" t="s">
        <v>182</v>
      </c>
      <c r="C112" s="154" t="s">
        <v>199</v>
      </c>
      <c r="D112" s="146"/>
    </row>
    <row r="113" spans="2:4" ht="14.1" customHeight="1" x14ac:dyDescent="0.25">
      <c r="B113" s="255"/>
      <c r="C113" s="155" t="s">
        <v>183</v>
      </c>
      <c r="D113" s="146"/>
    </row>
    <row r="114" spans="2:4" ht="14.1" customHeight="1" x14ac:dyDescent="0.25">
      <c r="B114" s="144"/>
      <c r="C114" s="155" t="s">
        <v>184</v>
      </c>
      <c r="D114" s="146"/>
    </row>
    <row r="115" spans="2:4" ht="14.1" customHeight="1" x14ac:dyDescent="0.25">
      <c r="B115" s="144"/>
      <c r="C115" s="155" t="s">
        <v>185</v>
      </c>
      <c r="D115" s="146"/>
    </row>
    <row r="116" spans="2:4" ht="14.1" customHeight="1" x14ac:dyDescent="0.25">
      <c r="B116" s="144"/>
      <c r="C116" s="155" t="s">
        <v>195</v>
      </c>
      <c r="D116" s="146"/>
    </row>
    <row r="117" spans="2:4" ht="14.1" customHeight="1" x14ac:dyDescent="0.25">
      <c r="B117" s="206" t="s">
        <v>206</v>
      </c>
      <c r="C117" s="213" t="s">
        <v>202</v>
      </c>
      <c r="D117" s="155" t="s">
        <v>203</v>
      </c>
    </row>
    <row r="118" spans="2:4" ht="14.1" customHeight="1" x14ac:dyDescent="0.25">
      <c r="B118" s="212"/>
      <c r="C118" s="213" t="s">
        <v>204</v>
      </c>
      <c r="D118" s="211" t="s">
        <v>207</v>
      </c>
    </row>
    <row r="119" spans="2:4" ht="14.1" customHeight="1" x14ac:dyDescent="0.25">
      <c r="B119" s="212"/>
      <c r="C119" s="213" t="s">
        <v>205</v>
      </c>
      <c r="D119" s="139" t="s">
        <v>208</v>
      </c>
    </row>
  </sheetData>
  <mergeCells count="1">
    <mergeCell ref="D2:J2"/>
  </mergeCells>
  <conditionalFormatting sqref="D5:D96">
    <cfRule type="colorScale" priority="42">
      <colorScale>
        <cfvo type="min"/>
        <cfvo type="percentile" val="50"/>
        <cfvo type="max"/>
        <color rgb="FF63BE7B"/>
        <color rgb="FFFCFCFF"/>
        <color rgb="FFF8696B"/>
      </colorScale>
    </cfRule>
  </conditionalFormatting>
  <conditionalFormatting sqref="E5:E96">
    <cfRule type="colorScale" priority="41">
      <colorScale>
        <cfvo type="min"/>
        <cfvo type="percentile" val="50"/>
        <cfvo type="max"/>
        <color rgb="FF63BE7B"/>
        <color rgb="FFFCFCFF"/>
        <color rgb="FFF8696B"/>
      </colorScale>
    </cfRule>
  </conditionalFormatting>
  <conditionalFormatting sqref="F5:F96">
    <cfRule type="colorScale" priority="40">
      <colorScale>
        <cfvo type="min"/>
        <cfvo type="percentile" val="50"/>
        <cfvo type="max"/>
        <color rgb="FF63BE7B"/>
        <color rgb="FFFCFCFF"/>
        <color rgb="FFF8696B"/>
      </colorScale>
    </cfRule>
  </conditionalFormatting>
  <conditionalFormatting sqref="G5:G96">
    <cfRule type="colorScale" priority="39">
      <colorScale>
        <cfvo type="min"/>
        <cfvo type="percentile" val="50"/>
        <cfvo type="max"/>
        <color rgb="FF63BE7B"/>
        <color rgb="FFFCFCFF"/>
        <color rgb="FFF8696B"/>
      </colorScale>
    </cfRule>
  </conditionalFormatting>
  <conditionalFormatting sqref="H5:H96">
    <cfRule type="colorScale" priority="38">
      <colorScale>
        <cfvo type="min"/>
        <cfvo type="percentile" val="50"/>
        <cfvo type="max"/>
        <color rgb="FF63BE7B"/>
        <color rgb="FFFCFCFF"/>
        <color rgb="FFF8696B"/>
      </colorScale>
    </cfRule>
  </conditionalFormatting>
  <conditionalFormatting sqref="I5:I96">
    <cfRule type="colorScale" priority="37">
      <colorScale>
        <cfvo type="min"/>
        <cfvo type="percentile" val="50"/>
        <cfvo type="max"/>
        <color rgb="FFF8696B"/>
        <color rgb="FFFCFCFF"/>
        <color rgb="FF63BE7B"/>
      </colorScale>
    </cfRule>
  </conditionalFormatting>
  <conditionalFormatting sqref="I5:I96">
    <cfRule type="colorScale" priority="35">
      <colorScale>
        <cfvo type="min"/>
        <cfvo type="percentile" val="50"/>
        <cfvo type="max"/>
        <color rgb="FF63BE7B"/>
        <color rgb="FFFCFCFF"/>
        <color rgb="FFF8696B"/>
      </colorScale>
    </cfRule>
  </conditionalFormatting>
  <conditionalFormatting sqref="J5:J96">
    <cfRule type="colorScale" priority="36">
      <colorScale>
        <cfvo type="min"/>
        <cfvo type="percentile" val="50"/>
        <cfvo type="max"/>
        <color rgb="FFF8696B"/>
        <color rgb="FFFCFCFF"/>
        <color rgb="FF63BE7B"/>
      </colorScale>
    </cfRule>
  </conditionalFormatting>
  <conditionalFormatting sqref="J5:J96">
    <cfRule type="colorScale" priority="34">
      <colorScale>
        <cfvo type="min"/>
        <cfvo type="percentile" val="50"/>
        <cfvo type="max"/>
        <color rgb="FF63BE7B"/>
        <color rgb="FFFCFCFF"/>
        <color rgb="FFF8696B"/>
      </colorScale>
    </cfRule>
  </conditionalFormatting>
  <conditionalFormatting sqref="L5:L96">
    <cfRule type="colorScale" priority="33">
      <colorScale>
        <cfvo type="min"/>
        <cfvo type="percentile" val="50"/>
        <cfvo type="max"/>
        <color rgb="FFF8696B"/>
        <color rgb="FFFCFCFF"/>
        <color rgb="FF63BE7B"/>
      </colorScale>
    </cfRule>
  </conditionalFormatting>
  <conditionalFormatting sqref="L5:L96">
    <cfRule type="colorScale" priority="32">
      <colorScale>
        <cfvo type="min"/>
        <cfvo type="percentile" val="50"/>
        <cfvo type="max"/>
        <color rgb="FF63BE7B"/>
        <color rgb="FFFCFCFF"/>
        <color rgb="FFF8696B"/>
      </colorScale>
    </cfRule>
  </conditionalFormatting>
  <conditionalFormatting sqref="D101:D105">
    <cfRule type="colorScale" priority="31">
      <colorScale>
        <cfvo type="min"/>
        <cfvo type="percentile" val="50"/>
        <cfvo type="max"/>
        <color rgb="FF63BE7B"/>
        <color rgb="FFFCFCFF"/>
        <color rgb="FFF8696B"/>
      </colorScale>
    </cfRule>
  </conditionalFormatting>
  <conditionalFormatting sqref="D101:D106">
    <cfRule type="colorScale" priority="21">
      <colorScale>
        <cfvo type="min"/>
        <cfvo type="percentile" val="50"/>
        <cfvo type="max"/>
        <color rgb="FF63BE7B"/>
        <color rgb="FFFCFCFF"/>
        <color rgb="FFF8696B"/>
      </colorScale>
    </cfRule>
  </conditionalFormatting>
  <conditionalFormatting sqref="E101:E105">
    <cfRule type="colorScale" priority="20">
      <colorScale>
        <cfvo type="min"/>
        <cfvo type="percentile" val="50"/>
        <cfvo type="max"/>
        <color rgb="FF63BE7B"/>
        <color rgb="FFFCFCFF"/>
        <color rgb="FFF8696B"/>
      </colorScale>
    </cfRule>
  </conditionalFormatting>
  <conditionalFormatting sqref="E101:E106">
    <cfRule type="colorScale" priority="19">
      <colorScale>
        <cfvo type="min"/>
        <cfvo type="percentile" val="50"/>
        <cfvo type="max"/>
        <color rgb="FF63BE7B"/>
        <color rgb="FFFCFCFF"/>
        <color rgb="FFF8696B"/>
      </colorScale>
    </cfRule>
  </conditionalFormatting>
  <conditionalFormatting sqref="F101:F105">
    <cfRule type="colorScale" priority="18">
      <colorScale>
        <cfvo type="min"/>
        <cfvo type="percentile" val="50"/>
        <cfvo type="max"/>
        <color rgb="FF63BE7B"/>
        <color rgb="FFFCFCFF"/>
        <color rgb="FFF8696B"/>
      </colorScale>
    </cfRule>
  </conditionalFormatting>
  <conditionalFormatting sqref="F101:F106">
    <cfRule type="colorScale" priority="17">
      <colorScale>
        <cfvo type="min"/>
        <cfvo type="percentile" val="50"/>
        <cfvo type="max"/>
        <color rgb="FF63BE7B"/>
        <color rgb="FFFCFCFF"/>
        <color rgb="FFF8696B"/>
      </colorScale>
    </cfRule>
  </conditionalFormatting>
  <conditionalFormatting sqref="G101:G105">
    <cfRule type="colorScale" priority="16">
      <colorScale>
        <cfvo type="min"/>
        <cfvo type="percentile" val="50"/>
        <cfvo type="max"/>
        <color rgb="FF63BE7B"/>
        <color rgb="FFFCFCFF"/>
        <color rgb="FFF8696B"/>
      </colorScale>
    </cfRule>
  </conditionalFormatting>
  <conditionalFormatting sqref="G101:G106">
    <cfRule type="colorScale" priority="15">
      <colorScale>
        <cfvo type="min"/>
        <cfvo type="percentile" val="50"/>
        <cfvo type="max"/>
        <color rgb="FF63BE7B"/>
        <color rgb="FFFCFCFF"/>
        <color rgb="FFF8696B"/>
      </colorScale>
    </cfRule>
  </conditionalFormatting>
  <conditionalFormatting sqref="H101:H105">
    <cfRule type="colorScale" priority="14">
      <colorScale>
        <cfvo type="min"/>
        <cfvo type="percentile" val="50"/>
        <cfvo type="max"/>
        <color rgb="FF63BE7B"/>
        <color rgb="FFFCFCFF"/>
        <color rgb="FFF8696B"/>
      </colorScale>
    </cfRule>
  </conditionalFormatting>
  <conditionalFormatting sqref="H101:H106">
    <cfRule type="colorScale" priority="13">
      <colorScale>
        <cfvo type="min"/>
        <cfvo type="percentile" val="50"/>
        <cfvo type="max"/>
        <color rgb="FF63BE7B"/>
        <color rgb="FFFCFCFF"/>
        <color rgb="FFF8696B"/>
      </colorScale>
    </cfRule>
  </conditionalFormatting>
  <conditionalFormatting sqref="I101:I105">
    <cfRule type="colorScale" priority="12">
      <colorScale>
        <cfvo type="min"/>
        <cfvo type="percentile" val="50"/>
        <cfvo type="max"/>
        <color rgb="FF63BE7B"/>
        <color rgb="FFFCFCFF"/>
        <color rgb="FFF8696B"/>
      </colorScale>
    </cfRule>
  </conditionalFormatting>
  <conditionalFormatting sqref="I101:I106">
    <cfRule type="colorScale" priority="11">
      <colorScale>
        <cfvo type="min"/>
        <cfvo type="percentile" val="50"/>
        <cfvo type="max"/>
        <color rgb="FF63BE7B"/>
        <color rgb="FFFCFCFF"/>
        <color rgb="FFF8696B"/>
      </colorScale>
    </cfRule>
  </conditionalFormatting>
  <conditionalFormatting sqref="J101:J105">
    <cfRule type="colorScale" priority="10">
      <colorScale>
        <cfvo type="min"/>
        <cfvo type="percentile" val="50"/>
        <cfvo type="max"/>
        <color rgb="FF63BE7B"/>
        <color rgb="FFFCFCFF"/>
        <color rgb="FFF8696B"/>
      </colorScale>
    </cfRule>
  </conditionalFormatting>
  <conditionalFormatting sqref="J101:J106">
    <cfRule type="colorScale" priority="9">
      <colorScale>
        <cfvo type="min"/>
        <cfvo type="percentile" val="50"/>
        <cfvo type="max"/>
        <color rgb="FF63BE7B"/>
        <color rgb="FFFCFCFF"/>
        <color rgb="FFF8696B"/>
      </colorScale>
    </cfRule>
  </conditionalFormatting>
  <conditionalFormatting sqref="L101:L105">
    <cfRule type="colorScale" priority="8">
      <colorScale>
        <cfvo type="min"/>
        <cfvo type="percentile" val="50"/>
        <cfvo type="max"/>
        <color rgb="FF63BE7B"/>
        <color rgb="FFFCFCFF"/>
        <color rgb="FFF8696B"/>
      </colorScale>
    </cfRule>
  </conditionalFormatting>
  <conditionalFormatting sqref="L101:L106">
    <cfRule type="colorScale" priority="7">
      <colorScale>
        <cfvo type="min"/>
        <cfvo type="percentile" val="50"/>
        <cfvo type="max"/>
        <color rgb="FF63BE7B"/>
        <color rgb="FFFCFCFF"/>
        <color rgb="FFF8696B"/>
      </colorScale>
    </cfRule>
  </conditionalFormatting>
  <conditionalFormatting sqref="C113:C119">
    <cfRule type="colorScale" priority="6">
      <colorScale>
        <cfvo type="min"/>
        <cfvo type="percentile" val="50"/>
        <cfvo type="max"/>
        <color rgb="FF63BE7B"/>
        <color rgb="FFFCFCFF"/>
        <color rgb="FFF8696B"/>
      </colorScale>
    </cfRule>
  </conditionalFormatting>
  <conditionalFormatting sqref="C113:C119">
    <cfRule type="colorScale" priority="5">
      <colorScale>
        <cfvo type="min"/>
        <cfvo type="percentile" val="50"/>
        <cfvo type="max"/>
        <color rgb="FF63BE7B"/>
        <color rgb="FFFCFCFF"/>
        <color rgb="FFF8696B"/>
      </colorScale>
    </cfRule>
  </conditionalFormatting>
  <conditionalFormatting sqref="D112:D118">
    <cfRule type="colorScale" priority="4">
      <colorScale>
        <cfvo type="min"/>
        <cfvo type="percentile" val="50"/>
        <cfvo type="max"/>
        <color rgb="FFF8696B"/>
        <color rgb="FFFCFCFF"/>
        <color rgb="FF63BE7B"/>
      </colorScale>
    </cfRule>
  </conditionalFormatting>
  <conditionalFormatting sqref="D112:D119">
    <cfRule type="colorScale" priority="3">
      <colorScale>
        <cfvo type="min"/>
        <cfvo type="percentile" val="50"/>
        <cfvo type="max"/>
        <color rgb="FFF8696B"/>
        <color rgb="FFFCFCFF"/>
        <color rgb="FF63BE7B"/>
      </colorScale>
    </cfRule>
  </conditionalFormatting>
  <conditionalFormatting sqref="D117">
    <cfRule type="colorScale" priority="2">
      <colorScale>
        <cfvo type="min"/>
        <cfvo type="percentile" val="50"/>
        <cfvo type="max"/>
        <color rgb="FF63BE7B"/>
        <color rgb="FFFCFCFF"/>
        <color rgb="FFF8696B"/>
      </colorScale>
    </cfRule>
  </conditionalFormatting>
  <conditionalFormatting sqref="D117:D118">
    <cfRule type="colorScale" priority="1">
      <colorScale>
        <cfvo type="min"/>
        <cfvo type="percentile" val="50"/>
        <cfvo type="max"/>
        <color rgb="FF63BE7B"/>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Sommaire </vt:lpstr>
      <vt:lpstr>Définition des indicateurs </vt:lpstr>
      <vt:lpstr>Indicateurs par groupe</vt:lpstr>
      <vt:lpstr>Ensemble indicateurs</vt:lpstr>
      <vt:lpstr>Indicateurs Supplémentaires</vt:lpstr>
      <vt:lpstr>Dim 1 - Salaires</vt:lpstr>
      <vt:lpstr>Dim 2 - Conditions emploi</vt:lpstr>
      <vt:lpstr>Dim 3 - Conditions travail </vt:lpstr>
      <vt:lpstr>Dim 4 - Temps de travail</vt:lpstr>
      <vt:lpstr>Dim 5 - Carrières Formation</vt:lpstr>
      <vt:lpstr>Dim 6 représentation </vt:lpstr>
      <vt:lpstr>Scores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cgsp</dc:creator>
  <cp:lastModifiedBy>DONNE Vincent</cp:lastModifiedBy>
  <dcterms:created xsi:type="dcterms:W3CDTF">2023-02-16T15:03:49Z</dcterms:created>
  <dcterms:modified xsi:type="dcterms:W3CDTF">2023-12-08T10:31:02Z</dcterms:modified>
</cp:coreProperties>
</file>